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ocuments\TESIS NINA\"/>
    </mc:Choice>
  </mc:AlternateContent>
  <bookViews>
    <workbookView xWindow="0" yWindow="0" windowWidth="2370" windowHeight="0" activeTab="5"/>
  </bookViews>
  <sheets>
    <sheet name="HS 33019090" sheetId="1" r:id="rId1"/>
    <sheet name="Jerman" sheetId="2" r:id="rId2"/>
    <sheet name="Francis" sheetId="3" r:id="rId3"/>
    <sheet name="Bulgaria" sheetId="4" r:id="rId4"/>
    <sheet name="Indonesia" sheetId="5" r:id="rId5"/>
    <sheet name="US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8" i="6" l="1"/>
  <c r="Y7" i="6"/>
  <c r="X8" i="6"/>
  <c r="X7" i="6"/>
  <c r="P7" i="6"/>
  <c r="Q7" i="6"/>
  <c r="R7" i="6"/>
  <c r="S7" i="6"/>
  <c r="T7" i="6"/>
  <c r="P6" i="6"/>
  <c r="Q6" i="6"/>
  <c r="R6" i="6"/>
  <c r="S6" i="6"/>
  <c r="T6" i="6"/>
  <c r="P4" i="6"/>
  <c r="Q4" i="6"/>
  <c r="R4" i="6"/>
  <c r="S4" i="6"/>
  <c r="T4" i="6"/>
  <c r="T5" i="6"/>
  <c r="S5" i="6"/>
  <c r="R5" i="6"/>
  <c r="Q5" i="6"/>
  <c r="P5" i="6"/>
  <c r="O5" i="6"/>
  <c r="T3" i="6"/>
  <c r="S3" i="6"/>
  <c r="R3" i="6"/>
  <c r="Q3" i="6"/>
  <c r="P3" i="6"/>
  <c r="O3" i="6"/>
  <c r="Y8" i="5"/>
  <c r="Y7" i="5"/>
  <c r="X8" i="5"/>
  <c r="X7" i="5"/>
  <c r="P7" i="5"/>
  <c r="Q7" i="5"/>
  <c r="R7" i="5"/>
  <c r="S7" i="5"/>
  <c r="T7" i="5"/>
  <c r="P6" i="5"/>
  <c r="Q6" i="5"/>
  <c r="R6" i="5"/>
  <c r="S6" i="5"/>
  <c r="T6" i="5"/>
  <c r="P4" i="5"/>
  <c r="Q4" i="5"/>
  <c r="R4" i="5"/>
  <c r="S4" i="5"/>
  <c r="T4" i="5"/>
  <c r="T5" i="5"/>
  <c r="S5" i="5"/>
  <c r="R5" i="5"/>
  <c r="Q5" i="5"/>
  <c r="P5" i="5"/>
  <c r="O5" i="5"/>
  <c r="T3" i="5"/>
  <c r="S3" i="5"/>
  <c r="R3" i="5"/>
  <c r="Q3" i="5"/>
  <c r="P3" i="5"/>
  <c r="O3" i="5"/>
  <c r="Y8" i="4"/>
  <c r="Y7" i="4"/>
  <c r="X8" i="4"/>
  <c r="X7" i="4"/>
  <c r="P7" i="4"/>
  <c r="Q7" i="4"/>
  <c r="R7" i="4"/>
  <c r="S7" i="4"/>
  <c r="T7" i="4"/>
  <c r="P6" i="4"/>
  <c r="Q6" i="4"/>
  <c r="R6" i="4"/>
  <c r="S6" i="4"/>
  <c r="T6" i="4"/>
  <c r="P4" i="4"/>
  <c r="Q4" i="4"/>
  <c r="R4" i="4"/>
  <c r="S4" i="4"/>
  <c r="T4" i="4"/>
  <c r="T5" i="4"/>
  <c r="S5" i="4"/>
  <c r="R5" i="4"/>
  <c r="Q5" i="4"/>
  <c r="P5" i="4"/>
  <c r="O5" i="4"/>
  <c r="T3" i="4"/>
  <c r="S3" i="4"/>
  <c r="R3" i="4"/>
  <c r="Q3" i="4"/>
  <c r="P3" i="4"/>
  <c r="O3" i="4"/>
  <c r="Y8" i="3"/>
  <c r="Y7" i="3"/>
  <c r="X8" i="3"/>
  <c r="X7" i="3"/>
  <c r="P7" i="3"/>
  <c r="Q7" i="3"/>
  <c r="R7" i="3"/>
  <c r="S7" i="3"/>
  <c r="T7" i="3"/>
  <c r="P6" i="3"/>
  <c r="Q6" i="3"/>
  <c r="R6" i="3"/>
  <c r="S6" i="3"/>
  <c r="T6" i="3"/>
  <c r="T5" i="3"/>
  <c r="S5" i="3"/>
  <c r="R5" i="3"/>
  <c r="Q5" i="3"/>
  <c r="P5" i="3"/>
  <c r="O5" i="3"/>
  <c r="P4" i="3"/>
  <c r="Q4" i="3"/>
  <c r="R4" i="3"/>
  <c r="S4" i="3"/>
  <c r="T4" i="3"/>
  <c r="T3" i="3"/>
  <c r="S3" i="3"/>
  <c r="R3" i="3"/>
  <c r="Q3" i="3"/>
  <c r="P3" i="3"/>
  <c r="O3" i="3"/>
  <c r="Y8" i="2"/>
  <c r="Y7" i="2"/>
  <c r="X8" i="2"/>
  <c r="X7" i="2"/>
  <c r="X3" i="2"/>
  <c r="P7" i="2"/>
  <c r="Q7" i="2"/>
  <c r="R7" i="2"/>
  <c r="S7" i="2"/>
  <c r="T7" i="2"/>
  <c r="T6" i="2"/>
  <c r="P6" i="2"/>
  <c r="Q6" i="2"/>
  <c r="R6" i="2"/>
  <c r="S6" i="2"/>
  <c r="T5" i="2"/>
  <c r="S5" i="2"/>
  <c r="Q5" i="2"/>
  <c r="R5" i="2"/>
  <c r="P5" i="2"/>
  <c r="O5" i="2"/>
  <c r="P4" i="2"/>
  <c r="Q4" i="2"/>
  <c r="R4" i="2"/>
  <c r="S4" i="2"/>
  <c r="T4" i="2"/>
  <c r="T3" i="2"/>
  <c r="S3" i="2"/>
  <c r="R3" i="2"/>
  <c r="Q3" i="2"/>
  <c r="P3" i="2"/>
  <c r="G8" i="2"/>
  <c r="O3" i="2"/>
  <c r="N3" i="2"/>
  <c r="X6" i="5" l="1"/>
  <c r="Y4" i="5"/>
  <c r="Y5" i="5"/>
  <c r="Y6" i="5"/>
  <c r="O6" i="5"/>
  <c r="Y3" i="5" s="1"/>
  <c r="X4" i="5"/>
  <c r="O4" i="5"/>
  <c r="X3" i="5" s="1"/>
  <c r="N5" i="5"/>
  <c r="N3" i="5"/>
  <c r="X5" i="5" l="1"/>
  <c r="O7" i="5"/>
  <c r="Y4" i="4"/>
  <c r="Y5" i="4"/>
  <c r="Y6" i="4"/>
  <c r="O6" i="4"/>
  <c r="Y3" i="4" s="1"/>
  <c r="X4" i="4"/>
  <c r="X5" i="4"/>
  <c r="O4" i="4"/>
  <c r="X3" i="4" s="1"/>
  <c r="N5" i="4"/>
  <c r="N3" i="4"/>
  <c r="Y6" i="3"/>
  <c r="Y4" i="3"/>
  <c r="Y5" i="3"/>
  <c r="O6" i="3"/>
  <c r="Y3" i="3" s="1"/>
  <c r="X4" i="3"/>
  <c r="X6" i="3"/>
  <c r="O4" i="3"/>
  <c r="X3" i="3" s="1"/>
  <c r="N5" i="3"/>
  <c r="N3" i="3"/>
  <c r="X6" i="4" l="1"/>
  <c r="O7" i="4"/>
  <c r="X5" i="3"/>
  <c r="O7" i="3"/>
  <c r="F17" i="1"/>
  <c r="E17" i="1"/>
  <c r="D17" i="1"/>
  <c r="C17" i="1"/>
  <c r="B17" i="1"/>
  <c r="H16" i="6" l="1"/>
  <c r="G16" i="6"/>
  <c r="H15" i="6"/>
  <c r="G15" i="6"/>
  <c r="H14" i="6"/>
  <c r="G14" i="6"/>
  <c r="H13" i="6"/>
  <c r="G13" i="6"/>
  <c r="H12" i="6"/>
  <c r="G12" i="6"/>
  <c r="H11" i="6"/>
  <c r="G11" i="6"/>
  <c r="H10" i="6"/>
  <c r="G10" i="6"/>
  <c r="H9" i="6"/>
  <c r="G9" i="6"/>
  <c r="H8" i="6"/>
  <c r="G8" i="6"/>
  <c r="H7" i="6"/>
  <c r="G7" i="6"/>
  <c r="H6" i="6"/>
  <c r="G6" i="6"/>
  <c r="H5" i="6"/>
  <c r="G5" i="6"/>
  <c r="H4" i="6"/>
  <c r="N5" i="6" s="1"/>
  <c r="G4" i="6"/>
  <c r="H16" i="5"/>
  <c r="G16" i="5"/>
  <c r="I16" i="5" s="1"/>
  <c r="H15" i="5"/>
  <c r="G15" i="5"/>
  <c r="I15" i="5" s="1"/>
  <c r="H14" i="5"/>
  <c r="G14" i="5"/>
  <c r="I14" i="5" s="1"/>
  <c r="H13" i="5"/>
  <c r="G13" i="5"/>
  <c r="I13" i="5" s="1"/>
  <c r="H12" i="5"/>
  <c r="G12" i="5"/>
  <c r="I12" i="5" s="1"/>
  <c r="H11" i="5"/>
  <c r="G11" i="5"/>
  <c r="I11" i="5" s="1"/>
  <c r="H10" i="5"/>
  <c r="G10" i="5"/>
  <c r="I10" i="5" s="1"/>
  <c r="H9" i="5"/>
  <c r="G9" i="5"/>
  <c r="I9" i="5" s="1"/>
  <c r="H8" i="5"/>
  <c r="G8" i="5"/>
  <c r="I8" i="5" s="1"/>
  <c r="H7" i="5"/>
  <c r="G7" i="5"/>
  <c r="I7" i="5" s="1"/>
  <c r="H6" i="5"/>
  <c r="G6" i="5"/>
  <c r="I6" i="5" s="1"/>
  <c r="H5" i="5"/>
  <c r="G5" i="5"/>
  <c r="I5" i="5" s="1"/>
  <c r="H4" i="5"/>
  <c r="G4" i="5"/>
  <c r="I4" i="5" s="1"/>
  <c r="H16" i="4"/>
  <c r="G16" i="4"/>
  <c r="I16" i="4" s="1"/>
  <c r="H15" i="4"/>
  <c r="G15" i="4"/>
  <c r="I15" i="4" s="1"/>
  <c r="H14" i="4"/>
  <c r="G14" i="4"/>
  <c r="I14" i="4" s="1"/>
  <c r="H13" i="4"/>
  <c r="G13" i="4"/>
  <c r="I13" i="4" s="1"/>
  <c r="H12" i="4"/>
  <c r="G12" i="4"/>
  <c r="I12" i="4" s="1"/>
  <c r="H11" i="4"/>
  <c r="G11" i="4"/>
  <c r="I11" i="4" s="1"/>
  <c r="H10" i="4"/>
  <c r="G10" i="4"/>
  <c r="I10" i="4" s="1"/>
  <c r="H9" i="4"/>
  <c r="G9" i="4"/>
  <c r="I9" i="4" s="1"/>
  <c r="H8" i="4"/>
  <c r="G8" i="4"/>
  <c r="I8" i="4" s="1"/>
  <c r="H7" i="4"/>
  <c r="G7" i="4"/>
  <c r="I7" i="4" s="1"/>
  <c r="H6" i="4"/>
  <c r="G6" i="4"/>
  <c r="I6" i="4" s="1"/>
  <c r="H5" i="4"/>
  <c r="G5" i="4"/>
  <c r="I5" i="4" s="1"/>
  <c r="H4" i="4"/>
  <c r="G4" i="4"/>
  <c r="I4" i="4" s="1"/>
  <c r="H16" i="3"/>
  <c r="G16" i="3"/>
  <c r="I16" i="3" s="1"/>
  <c r="H15" i="3"/>
  <c r="G15" i="3"/>
  <c r="I15" i="3" s="1"/>
  <c r="H14" i="3"/>
  <c r="G14" i="3"/>
  <c r="I14" i="3" s="1"/>
  <c r="H13" i="3"/>
  <c r="G13" i="3"/>
  <c r="I13" i="3" s="1"/>
  <c r="H12" i="3"/>
  <c r="G12" i="3"/>
  <c r="I12" i="3" s="1"/>
  <c r="H11" i="3"/>
  <c r="G11" i="3"/>
  <c r="I11" i="3" s="1"/>
  <c r="H10" i="3"/>
  <c r="G10" i="3"/>
  <c r="I10" i="3" s="1"/>
  <c r="H9" i="3"/>
  <c r="G9" i="3"/>
  <c r="I9" i="3" s="1"/>
  <c r="H8" i="3"/>
  <c r="G8" i="3"/>
  <c r="I8" i="3" s="1"/>
  <c r="H7" i="3"/>
  <c r="G7" i="3"/>
  <c r="I7" i="3" s="1"/>
  <c r="H6" i="3"/>
  <c r="G6" i="3"/>
  <c r="I6" i="3" s="1"/>
  <c r="H5" i="3"/>
  <c r="G5" i="3"/>
  <c r="I5" i="3" s="1"/>
  <c r="H4" i="3"/>
  <c r="G4" i="3"/>
  <c r="I4" i="3" s="1"/>
  <c r="H5" i="2"/>
  <c r="H6" i="2"/>
  <c r="H7" i="2"/>
  <c r="H8" i="2"/>
  <c r="H9" i="2"/>
  <c r="H10" i="2"/>
  <c r="Y4" i="2" s="1"/>
  <c r="H11" i="2"/>
  <c r="H12" i="2"/>
  <c r="H13" i="2"/>
  <c r="H14" i="2"/>
  <c r="H15" i="2"/>
  <c r="H16" i="2"/>
  <c r="Y6" i="2" s="1"/>
  <c r="G5" i="2"/>
  <c r="I5" i="2" s="1"/>
  <c r="G6" i="2"/>
  <c r="I6" i="2" s="1"/>
  <c r="J6" i="2" s="1"/>
  <c r="G7" i="2"/>
  <c r="I8" i="2"/>
  <c r="G9" i="2"/>
  <c r="I9" i="2" s="1"/>
  <c r="G10" i="2"/>
  <c r="G11" i="2"/>
  <c r="I11" i="2" s="1"/>
  <c r="G12" i="2"/>
  <c r="I12" i="2" s="1"/>
  <c r="J12" i="2" s="1"/>
  <c r="G13" i="2"/>
  <c r="G14" i="2"/>
  <c r="I14" i="2" s="1"/>
  <c r="G15" i="2"/>
  <c r="I15" i="2" s="1"/>
  <c r="G16" i="2"/>
  <c r="G4" i="2"/>
  <c r="H4" i="2"/>
  <c r="N5" i="2" s="1"/>
  <c r="I4" i="6" l="1"/>
  <c r="N3" i="6"/>
  <c r="I5" i="6"/>
  <c r="I6" i="6"/>
  <c r="J6" i="6" s="1"/>
  <c r="I7" i="6"/>
  <c r="O4" i="6"/>
  <c r="I8" i="6"/>
  <c r="I9" i="6"/>
  <c r="J10" i="6" s="1"/>
  <c r="I10" i="6"/>
  <c r="I11" i="6"/>
  <c r="I12" i="6"/>
  <c r="J12" i="6" s="1"/>
  <c r="I13" i="6"/>
  <c r="I14" i="6"/>
  <c r="I15" i="6"/>
  <c r="J16" i="6" s="1"/>
  <c r="I16" i="6"/>
  <c r="O6" i="6"/>
  <c r="Y3" i="6" s="1"/>
  <c r="Y4" i="6"/>
  <c r="Y5" i="6"/>
  <c r="Y6" i="6"/>
  <c r="I16" i="2"/>
  <c r="J16" i="2" s="1"/>
  <c r="I10" i="2"/>
  <c r="J10" i="2" s="1"/>
  <c r="X4" i="2"/>
  <c r="I13" i="2"/>
  <c r="J13" i="2" s="1"/>
  <c r="I7" i="2"/>
  <c r="J8" i="2" s="1"/>
  <c r="O4" i="2"/>
  <c r="Y5" i="2"/>
  <c r="O6" i="2"/>
  <c r="Y3" i="2" s="1"/>
  <c r="J15" i="2"/>
  <c r="J11" i="2"/>
  <c r="J9" i="2"/>
  <c r="J7" i="2"/>
  <c r="I4" i="2"/>
  <c r="J5" i="2" s="1"/>
  <c r="J5" i="6"/>
  <c r="J8" i="6"/>
  <c r="J11" i="6"/>
  <c r="J14" i="6"/>
  <c r="J5" i="5"/>
  <c r="J6" i="5"/>
  <c r="J7" i="5"/>
  <c r="J8" i="5"/>
  <c r="J9" i="5"/>
  <c r="J10" i="5"/>
  <c r="J11" i="5"/>
  <c r="J12" i="5"/>
  <c r="J13" i="5"/>
  <c r="J14" i="5"/>
  <c r="J15" i="5"/>
  <c r="J16" i="5"/>
  <c r="J6" i="4"/>
  <c r="J8" i="4"/>
  <c r="J11" i="4"/>
  <c r="J5" i="4"/>
  <c r="J12" i="4"/>
  <c r="J14" i="4"/>
  <c r="J16" i="4"/>
  <c r="J7" i="4"/>
  <c r="J9" i="4"/>
  <c r="J10" i="4"/>
  <c r="J13" i="4"/>
  <c r="J15" i="4"/>
  <c r="J5" i="3"/>
  <c r="J6" i="3"/>
  <c r="J7" i="3"/>
  <c r="J8" i="3"/>
  <c r="J9" i="3"/>
  <c r="J10" i="3"/>
  <c r="J11" i="3"/>
  <c r="J12" i="3"/>
  <c r="J13" i="3"/>
  <c r="J14" i="3"/>
  <c r="J15" i="3"/>
  <c r="J16" i="3"/>
  <c r="J15" i="6" l="1"/>
  <c r="J13" i="6"/>
  <c r="J9" i="6"/>
  <c r="J7" i="6"/>
  <c r="X6" i="6"/>
  <c r="X5" i="6"/>
  <c r="X4" i="6"/>
  <c r="X3" i="6"/>
  <c r="O7" i="6"/>
  <c r="J14" i="2"/>
  <c r="O7" i="2"/>
  <c r="X6" i="2" l="1"/>
  <c r="X5" i="2"/>
</calcChain>
</file>

<file path=xl/sharedStrings.xml><?xml version="1.0" encoding="utf-8"?>
<sst xmlns="http://schemas.openxmlformats.org/spreadsheetml/2006/main" count="288" uniqueCount="68">
  <si>
    <t>Indonesia</t>
  </si>
  <si>
    <t>Bulgaria</t>
  </si>
  <si>
    <t>USA</t>
  </si>
  <si>
    <t>Tahun</t>
  </si>
  <si>
    <t>RCA</t>
  </si>
  <si>
    <t>Rata-rata Pertumbuhan RCA/Tahun (%)</t>
  </si>
  <si>
    <t>xij</t>
  </si>
  <si>
    <r>
      <rPr>
        <sz val="11"/>
        <color theme="1"/>
        <rFont val="Calibri"/>
        <family val="2"/>
      </rPr>
      <t>Ʃ</t>
    </r>
    <r>
      <rPr>
        <sz val="11"/>
        <color theme="1"/>
        <rFont val="Times New Roman"/>
        <family val="1"/>
      </rPr>
      <t>jxij</t>
    </r>
  </si>
  <si>
    <t>xwj</t>
  </si>
  <si>
    <t>Ʃjxij</t>
  </si>
  <si>
    <t>Nilai Ekspor 
Konsentrat Minyak Atsiri Jerman 
ke China (US$)</t>
  </si>
  <si>
    <t>Nilai Ekspor 
Seluruh Komoditas 
Jerman 
Ke China (US$)</t>
  </si>
  <si>
    <t>Nilai Ekspor 
Konsentrat Minyak Atsiri 
China (US$)</t>
  </si>
  <si>
    <t>Nilai Ekspor 
Seluruh 
Komoditas
 China (US$)</t>
  </si>
  <si>
    <t>Pangsa 
Jerman</t>
  </si>
  <si>
    <t>Pangsa China</t>
  </si>
  <si>
    <t>Nilai Ekspor 
Konsentrat Minyak Atsiri Francis 
ke China (US$)</t>
  </si>
  <si>
    <t>Nilai Ekspor 
Seluruh Komoditas 
Francis 
Ke China (US$)</t>
  </si>
  <si>
    <t>Pangsa 
Francis</t>
  </si>
  <si>
    <t>Nilai Ekspor 
Konsentrat Minyak Atsiri Bulgaria 
ke China (US$)</t>
  </si>
  <si>
    <t>Nilai Ekspor 
Seluruh Komoditas 
Bulgaria 
Ke China (US$)</t>
  </si>
  <si>
    <t>Pangsa 
Bulgaria</t>
  </si>
  <si>
    <t>Nilai Ekspor 
Konsentrat Minyak Atsiri Indonesia 
ke China (US$)</t>
  </si>
  <si>
    <t>Nilai Ekspor 
Seluruh Komoditas 
Indonesia 
Ke China (US$)</t>
  </si>
  <si>
    <t>Pangsa 
Indonesia</t>
  </si>
  <si>
    <t>Nilai Ekspor 
Konsentrat Minyak Atsiri USA 
ke China (US$)</t>
  </si>
  <si>
    <t>Nilai Ekspor 
Seluruh Komoditas 
USA 
Ke China (US$)</t>
  </si>
  <si>
    <t>Pangsa 
USA</t>
  </si>
  <si>
    <t>Rata-rata</t>
  </si>
  <si>
    <t>Nilai RCA Negara</t>
  </si>
  <si>
    <t xml:space="preserve">Jerman </t>
  </si>
  <si>
    <t>Francis</t>
  </si>
  <si>
    <t>Pertumbuhan</t>
  </si>
  <si>
    <t xml:space="preserve">Pangsa Jerman </t>
  </si>
  <si>
    <t>DRCA Jerman</t>
  </si>
  <si>
    <t>naik</t>
  </si>
  <si>
    <t>&gt;</t>
  </si>
  <si>
    <t>&lt;</t>
  </si>
  <si>
    <t>turun</t>
  </si>
  <si>
    <t>Petumbuhan Pangsa 
Minyak Atsiri Pada 
Ekspor Jerman</t>
  </si>
  <si>
    <t>Petumbuhan Pangsa 
Minyak Atsiri Pada 
Ekspor China</t>
  </si>
  <si>
    <t>lagging retreat</t>
  </si>
  <si>
    <t>poor restructuring</t>
  </si>
  <si>
    <t>rising stars</t>
  </si>
  <si>
    <t>succesful restructuring</t>
  </si>
  <si>
    <t>lost opportunity</t>
  </si>
  <si>
    <t xml:space="preserve">Pangsa Prancis </t>
  </si>
  <si>
    <t>DRCA Prancis</t>
  </si>
  <si>
    <t>falling stars</t>
  </si>
  <si>
    <t xml:space="preserve">Pangsa Bulgaria </t>
  </si>
  <si>
    <t>DRCA Bulgaria</t>
  </si>
  <si>
    <t>poor retructuring</t>
  </si>
  <si>
    <t>succesful rectuturing</t>
  </si>
  <si>
    <t>lagging opportunity</t>
  </si>
  <si>
    <t xml:space="preserve">Pangsa Indonesia </t>
  </si>
  <si>
    <t>DRCA Indonesia</t>
  </si>
  <si>
    <t>Petumbuhan Pangsa 
Minyak Atsiri Pada 
Ekspor Indonesia</t>
  </si>
  <si>
    <t>Petumbuhan Pangsa 
Minyak Atsiri Pada 
Ekspor Bulgaria</t>
  </si>
  <si>
    <t>Petumbuhan Pangsa 
Minyak Atsiri Pada 
Ekspor Francis</t>
  </si>
  <si>
    <t>Petumbuhan Pangsa 
Minyak Atsiri Pada 
Ekspor USA</t>
  </si>
  <si>
    <t>Pangsa USA</t>
  </si>
  <si>
    <t>DRCA USA</t>
  </si>
  <si>
    <t>2011-2013</t>
  </si>
  <si>
    <t>2013-2015</t>
  </si>
  <si>
    <t>2015-2017</t>
  </si>
  <si>
    <t>2017-2019</t>
  </si>
  <si>
    <t>2019-2021</t>
  </si>
  <si>
    <t>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</si>
</sst>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"/>
    <numFmt numFmtId="165" formatCode="0.000000"/>
    <numFmt numFmtId="166" formatCode="0.000"/>
    <numFmt numFmtId="167" formatCode="#,##0.0"/>
  </numFmts>
  <fonts count="9" x14ac:knownFonts="1"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name val="Times New Roman"/>
      <family val="1"/>
    </font>
    <font>
      <sz val="11"/>
      <color rgb="FF002B54"/>
      <name val="Times New Roman"/>
      <family val="1"/>
    </font>
    <font>
      <sz val="12"/>
      <color rgb="FF002B54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FF000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F6F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2B5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/>
    <xf numFmtId="0" fontId="3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166" fontId="0" fillId="0" borderId="1" xfId="0" applyNumberFormat="1" applyBorder="1"/>
    <xf numFmtId="0" fontId="6" fillId="0" borderId="1" xfId="0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Jerman!$X$2</c:f>
              <c:strCache>
                <c:ptCount val="1"/>
                <c:pt idx="0">
                  <c:v>Petumbuhan Pangsa 
Minyak Atsiri Pada 
Ekspor Jerman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Jerman!$W$3:$W$8</c:f>
              <c:strCache>
                <c:ptCount val="6"/>
                <c:pt idx="0">
                  <c:v>2011-2013</c:v>
                </c:pt>
                <c:pt idx="1">
                  <c:v>2013-2015</c:v>
                </c:pt>
                <c:pt idx="2">
                  <c:v>2015-2017</c:v>
                </c:pt>
                <c:pt idx="3">
                  <c:v>2017-2019</c:v>
                </c:pt>
                <c:pt idx="4">
                  <c:v>2019-2021</c:v>
                </c:pt>
                <c:pt idx="5">
                  <c:v>2021-2023</c:v>
                </c:pt>
              </c:strCache>
            </c:strRef>
          </c:cat>
          <c:val>
            <c:numRef>
              <c:f>Jerman!$X$3:$X$8</c:f>
              <c:numCache>
                <c:formatCode>0.00000</c:formatCode>
                <c:ptCount val="6"/>
                <c:pt idx="0">
                  <c:v>-0.30770017033305913</c:v>
                </c:pt>
                <c:pt idx="1">
                  <c:v>2.7429981558419476E-2</c:v>
                </c:pt>
                <c:pt idx="2">
                  <c:v>-0.12870500486433892</c:v>
                </c:pt>
                <c:pt idx="3">
                  <c:v>6.7343284585728265</c:v>
                </c:pt>
                <c:pt idx="4">
                  <c:v>3.5708349490109761</c:v>
                </c:pt>
                <c:pt idx="5">
                  <c:v>-0.15370149995411683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Jerman!$Y$2</c:f>
              <c:strCache>
                <c:ptCount val="1"/>
                <c:pt idx="0">
                  <c:v>Petumbuhan Pangsa 
Minyak Atsiri Pada 
Ekspor China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Jerman!$W$3:$W$8</c:f>
              <c:strCache>
                <c:ptCount val="6"/>
                <c:pt idx="0">
                  <c:v>2011-2013</c:v>
                </c:pt>
                <c:pt idx="1">
                  <c:v>2013-2015</c:v>
                </c:pt>
                <c:pt idx="2">
                  <c:v>2015-2017</c:v>
                </c:pt>
                <c:pt idx="3">
                  <c:v>2017-2019</c:v>
                </c:pt>
                <c:pt idx="4">
                  <c:v>2019-2021</c:v>
                </c:pt>
                <c:pt idx="5">
                  <c:v>2021-2023</c:v>
                </c:pt>
              </c:strCache>
            </c:strRef>
          </c:cat>
          <c:val>
            <c:numRef>
              <c:f>Jerman!$Y$3:$Y$8</c:f>
              <c:numCache>
                <c:formatCode>0.00000</c:formatCode>
                <c:ptCount val="6"/>
                <c:pt idx="0">
                  <c:v>0.19495479733190138</c:v>
                </c:pt>
                <c:pt idx="1">
                  <c:v>-7.7169595244290373E-2</c:v>
                </c:pt>
                <c:pt idx="2">
                  <c:v>-8.4297781400062277E-2</c:v>
                </c:pt>
                <c:pt idx="3">
                  <c:v>0.45272678571899588</c:v>
                </c:pt>
                <c:pt idx="4">
                  <c:v>0.26827295696755671</c:v>
                </c:pt>
                <c:pt idx="5">
                  <c:v>-0.11488767723806971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70127888"/>
        <c:axId val="-870145296"/>
      </c:lineChart>
      <c:catAx>
        <c:axId val="-870127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0145296"/>
        <c:crosses val="autoZero"/>
        <c:auto val="1"/>
        <c:lblAlgn val="ctr"/>
        <c:lblOffset val="100"/>
        <c:noMultiLvlLbl val="0"/>
      </c:catAx>
      <c:valAx>
        <c:axId val="-870145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0127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Francis!$X$2</c:f>
              <c:strCache>
                <c:ptCount val="1"/>
                <c:pt idx="0">
                  <c:v>Petumbuhan Pangsa 
Minyak Atsiri Pada 
Ekspor Francis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Francis!$W$3:$W$8</c:f>
              <c:strCache>
                <c:ptCount val="6"/>
                <c:pt idx="0">
                  <c:v>2011-2013</c:v>
                </c:pt>
                <c:pt idx="1">
                  <c:v>2013-2015</c:v>
                </c:pt>
                <c:pt idx="2">
                  <c:v>2015-2017</c:v>
                </c:pt>
                <c:pt idx="3">
                  <c:v>2017-2019</c:v>
                </c:pt>
                <c:pt idx="4">
                  <c:v>2019-2021</c:v>
                </c:pt>
                <c:pt idx="5">
                  <c:v>2021-2023</c:v>
                </c:pt>
              </c:strCache>
            </c:strRef>
          </c:cat>
          <c:val>
            <c:numRef>
              <c:f>Francis!$X$3:$X$8</c:f>
              <c:numCache>
                <c:formatCode>0.00000</c:formatCode>
                <c:ptCount val="6"/>
                <c:pt idx="0">
                  <c:v>4.8686243087854599</c:v>
                </c:pt>
                <c:pt idx="1">
                  <c:v>-0.65630623974983493</c:v>
                </c:pt>
                <c:pt idx="2">
                  <c:v>0.38443804365298195</c:v>
                </c:pt>
                <c:pt idx="3">
                  <c:v>-0.26117943783251646</c:v>
                </c:pt>
                <c:pt idx="4">
                  <c:v>2.2758311251074467E-2</c:v>
                </c:pt>
                <c:pt idx="5">
                  <c:v>1.5577094803467495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Francis!$Y$2</c:f>
              <c:strCache>
                <c:ptCount val="1"/>
                <c:pt idx="0">
                  <c:v>Petumbuhan Pangsa 
Minyak Atsiri Pada 
Ekspor China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Francis!$W$3:$W$8</c:f>
              <c:strCache>
                <c:ptCount val="6"/>
                <c:pt idx="0">
                  <c:v>2011-2013</c:v>
                </c:pt>
                <c:pt idx="1">
                  <c:v>2013-2015</c:v>
                </c:pt>
                <c:pt idx="2">
                  <c:v>2015-2017</c:v>
                </c:pt>
                <c:pt idx="3">
                  <c:v>2017-2019</c:v>
                </c:pt>
                <c:pt idx="4">
                  <c:v>2019-2021</c:v>
                </c:pt>
                <c:pt idx="5">
                  <c:v>2021-2023</c:v>
                </c:pt>
              </c:strCache>
            </c:strRef>
          </c:cat>
          <c:val>
            <c:numRef>
              <c:f>Francis!$Y$3:$Y$8</c:f>
              <c:numCache>
                <c:formatCode>0.00000</c:formatCode>
                <c:ptCount val="6"/>
                <c:pt idx="0">
                  <c:v>0.19495479733190138</c:v>
                </c:pt>
                <c:pt idx="1">
                  <c:v>-7.7169595244290373E-2</c:v>
                </c:pt>
                <c:pt idx="2">
                  <c:v>-8.4297781400062277E-2</c:v>
                </c:pt>
                <c:pt idx="3">
                  <c:v>0.45272678571899588</c:v>
                </c:pt>
                <c:pt idx="4">
                  <c:v>0.26827295696755671</c:v>
                </c:pt>
                <c:pt idx="5">
                  <c:v>-0.11488767723806971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70129520"/>
        <c:axId val="-870157264"/>
      </c:lineChart>
      <c:catAx>
        <c:axId val="-870129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0157264"/>
        <c:crosses val="autoZero"/>
        <c:auto val="1"/>
        <c:lblAlgn val="ctr"/>
        <c:lblOffset val="100"/>
        <c:noMultiLvlLbl val="0"/>
      </c:catAx>
      <c:valAx>
        <c:axId val="-87015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0129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Bulgaria!$X$2</c:f>
              <c:strCache>
                <c:ptCount val="1"/>
                <c:pt idx="0">
                  <c:v>Petumbuhan Pangsa 
Minyak Atsiri Pada 
Ekspor Bulgaria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Bulgaria!$W$3:$W$8</c:f>
              <c:strCache>
                <c:ptCount val="6"/>
                <c:pt idx="0">
                  <c:v>2011-2013</c:v>
                </c:pt>
                <c:pt idx="1">
                  <c:v>2013-2015</c:v>
                </c:pt>
                <c:pt idx="2">
                  <c:v>2015-2017</c:v>
                </c:pt>
                <c:pt idx="3">
                  <c:v>2017-2019</c:v>
                </c:pt>
                <c:pt idx="4">
                  <c:v>2019-2021</c:v>
                </c:pt>
                <c:pt idx="5">
                  <c:v>2021-2023</c:v>
                </c:pt>
              </c:strCache>
            </c:strRef>
          </c:cat>
          <c:val>
            <c:numRef>
              <c:f>Bulgaria!$X$3:$X$8</c:f>
              <c:numCache>
                <c:formatCode>0.00000</c:formatCode>
                <c:ptCount val="6"/>
                <c:pt idx="0">
                  <c:v>2.7693217462349486</c:v>
                </c:pt>
                <c:pt idx="1">
                  <c:v>2.73613475472742</c:v>
                </c:pt>
                <c:pt idx="2">
                  <c:v>3.806210923515394</c:v>
                </c:pt>
                <c:pt idx="3">
                  <c:v>-0.4145951785982544</c:v>
                </c:pt>
                <c:pt idx="4">
                  <c:v>-0.52879970223292805</c:v>
                </c:pt>
                <c:pt idx="5">
                  <c:v>0.2740172019630554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Bulgaria!$Y$2</c:f>
              <c:strCache>
                <c:ptCount val="1"/>
                <c:pt idx="0">
                  <c:v>Petumbuhan Pangsa 
Minyak Atsiri Pada 
Ekspor China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Bulgaria!$W$3:$W$8</c:f>
              <c:strCache>
                <c:ptCount val="6"/>
                <c:pt idx="0">
                  <c:v>2011-2013</c:v>
                </c:pt>
                <c:pt idx="1">
                  <c:v>2013-2015</c:v>
                </c:pt>
                <c:pt idx="2">
                  <c:v>2015-2017</c:v>
                </c:pt>
                <c:pt idx="3">
                  <c:v>2017-2019</c:v>
                </c:pt>
                <c:pt idx="4">
                  <c:v>2019-2021</c:v>
                </c:pt>
                <c:pt idx="5">
                  <c:v>2021-2023</c:v>
                </c:pt>
              </c:strCache>
            </c:strRef>
          </c:cat>
          <c:val>
            <c:numRef>
              <c:f>Bulgaria!$Y$3:$Y$8</c:f>
              <c:numCache>
                <c:formatCode>0.00000</c:formatCode>
                <c:ptCount val="6"/>
                <c:pt idx="0">
                  <c:v>0.19495479733190138</c:v>
                </c:pt>
                <c:pt idx="1">
                  <c:v>-7.7169595244290373E-2</c:v>
                </c:pt>
                <c:pt idx="2">
                  <c:v>-8.4297781400062277E-2</c:v>
                </c:pt>
                <c:pt idx="3">
                  <c:v>0.45272678571899588</c:v>
                </c:pt>
                <c:pt idx="4">
                  <c:v>0.26827295696755671</c:v>
                </c:pt>
                <c:pt idx="5">
                  <c:v>-0.11488767723806971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70139312"/>
        <c:axId val="-870134416"/>
      </c:lineChart>
      <c:catAx>
        <c:axId val="-870139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0134416"/>
        <c:crosses val="autoZero"/>
        <c:auto val="1"/>
        <c:lblAlgn val="ctr"/>
        <c:lblOffset val="100"/>
        <c:noMultiLvlLbl val="0"/>
      </c:catAx>
      <c:valAx>
        <c:axId val="-87013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0139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Indonesia!$X$2</c:f>
              <c:strCache>
                <c:ptCount val="1"/>
                <c:pt idx="0">
                  <c:v>Petumbuhan Pangsa 
Minyak Atsiri Pada 
Ekspor Indonesia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Indonesia!$W$3:$W$8</c:f>
              <c:strCache>
                <c:ptCount val="6"/>
                <c:pt idx="0">
                  <c:v>2011-2013</c:v>
                </c:pt>
                <c:pt idx="1">
                  <c:v>2013-2015</c:v>
                </c:pt>
                <c:pt idx="2">
                  <c:v>2015-2017</c:v>
                </c:pt>
                <c:pt idx="3">
                  <c:v>2017-2019</c:v>
                </c:pt>
                <c:pt idx="4">
                  <c:v>2019-2021</c:v>
                </c:pt>
                <c:pt idx="5">
                  <c:v>2021-2023</c:v>
                </c:pt>
              </c:strCache>
            </c:strRef>
          </c:cat>
          <c:val>
            <c:numRef>
              <c:f>Indonesia!$X$3:$X$8</c:f>
              <c:numCache>
                <c:formatCode>0.00000</c:formatCode>
                <c:ptCount val="6"/>
                <c:pt idx="0">
                  <c:v>10.36824563799718</c:v>
                </c:pt>
                <c:pt idx="1">
                  <c:v>6.8464476408221318</c:v>
                </c:pt>
                <c:pt idx="2">
                  <c:v>-0.7433648847651253</c:v>
                </c:pt>
                <c:pt idx="3">
                  <c:v>2.8133351866635001</c:v>
                </c:pt>
                <c:pt idx="4">
                  <c:v>-7.4219871356430753E-2</c:v>
                </c:pt>
                <c:pt idx="5">
                  <c:v>-0.7447144515045403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Indonesia!$Y$2</c:f>
              <c:strCache>
                <c:ptCount val="1"/>
                <c:pt idx="0">
                  <c:v>Petumbuhan Pangsa 
Minyak Atsiri Pada 
Ekspor China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Indonesia!$W$3:$W$8</c:f>
              <c:strCache>
                <c:ptCount val="6"/>
                <c:pt idx="0">
                  <c:v>2011-2013</c:v>
                </c:pt>
                <c:pt idx="1">
                  <c:v>2013-2015</c:v>
                </c:pt>
                <c:pt idx="2">
                  <c:v>2015-2017</c:v>
                </c:pt>
                <c:pt idx="3">
                  <c:v>2017-2019</c:v>
                </c:pt>
                <c:pt idx="4">
                  <c:v>2019-2021</c:v>
                </c:pt>
                <c:pt idx="5">
                  <c:v>2021-2023</c:v>
                </c:pt>
              </c:strCache>
            </c:strRef>
          </c:cat>
          <c:val>
            <c:numRef>
              <c:f>Indonesia!$Y$3:$Y$8</c:f>
              <c:numCache>
                <c:formatCode>0.00000</c:formatCode>
                <c:ptCount val="6"/>
                <c:pt idx="0">
                  <c:v>0.19495479733190138</c:v>
                </c:pt>
                <c:pt idx="1">
                  <c:v>-7.7169595244290373E-2</c:v>
                </c:pt>
                <c:pt idx="2">
                  <c:v>-8.4297781400062277E-2</c:v>
                </c:pt>
                <c:pt idx="3">
                  <c:v>0.45272678571899588</c:v>
                </c:pt>
                <c:pt idx="4">
                  <c:v>0.26827295696755671</c:v>
                </c:pt>
                <c:pt idx="5">
                  <c:v>-0.11488767723806971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70125168"/>
        <c:axId val="-870148560"/>
      </c:lineChart>
      <c:catAx>
        <c:axId val="-87012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0148560"/>
        <c:crosses val="autoZero"/>
        <c:auto val="1"/>
        <c:lblAlgn val="ctr"/>
        <c:lblOffset val="100"/>
        <c:noMultiLvlLbl val="0"/>
      </c:catAx>
      <c:valAx>
        <c:axId val="-870148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012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USA!$X$2</c:f>
              <c:strCache>
                <c:ptCount val="1"/>
                <c:pt idx="0">
                  <c:v>Petumbuhan Pangsa 
Minyak Atsiri Pada 
Ekspor USA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USA!$W$3:$W$8</c:f>
              <c:strCache>
                <c:ptCount val="6"/>
                <c:pt idx="0">
                  <c:v>2011-2013</c:v>
                </c:pt>
                <c:pt idx="1">
                  <c:v>2013-2015</c:v>
                </c:pt>
                <c:pt idx="2">
                  <c:v>2015-2017</c:v>
                </c:pt>
                <c:pt idx="3">
                  <c:v>2017-2019</c:v>
                </c:pt>
                <c:pt idx="4">
                  <c:v>2019-2021</c:v>
                </c:pt>
                <c:pt idx="5">
                  <c:v>2021-2023</c:v>
                </c:pt>
              </c:strCache>
            </c:strRef>
          </c:cat>
          <c:val>
            <c:numRef>
              <c:f>USA!$X$3:$X$8</c:f>
              <c:numCache>
                <c:formatCode>0.00000</c:formatCode>
                <c:ptCount val="6"/>
                <c:pt idx="0">
                  <c:v>-0.17552162178215158</c:v>
                </c:pt>
                <c:pt idx="1">
                  <c:v>0.54376432683168352</c:v>
                </c:pt>
                <c:pt idx="2">
                  <c:v>-0.24360572454776447</c:v>
                </c:pt>
                <c:pt idx="3">
                  <c:v>0.51766126102334842</c:v>
                </c:pt>
                <c:pt idx="4">
                  <c:v>-0.76765648294563704</c:v>
                </c:pt>
                <c:pt idx="5">
                  <c:v>-0.23672213493669458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USA!$Y$2</c:f>
              <c:strCache>
                <c:ptCount val="1"/>
                <c:pt idx="0">
                  <c:v>Petumbuhan Pangsa 
Minyak Atsiri Pada 
Ekspor China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USA!$W$3:$W$8</c:f>
              <c:strCache>
                <c:ptCount val="6"/>
                <c:pt idx="0">
                  <c:v>2011-2013</c:v>
                </c:pt>
                <c:pt idx="1">
                  <c:v>2013-2015</c:v>
                </c:pt>
                <c:pt idx="2">
                  <c:v>2015-2017</c:v>
                </c:pt>
                <c:pt idx="3">
                  <c:v>2017-2019</c:v>
                </c:pt>
                <c:pt idx="4">
                  <c:v>2019-2021</c:v>
                </c:pt>
                <c:pt idx="5">
                  <c:v>2021-2023</c:v>
                </c:pt>
              </c:strCache>
            </c:strRef>
          </c:cat>
          <c:val>
            <c:numRef>
              <c:f>USA!$Y$3:$Y$8</c:f>
              <c:numCache>
                <c:formatCode>0.00000</c:formatCode>
                <c:ptCount val="6"/>
                <c:pt idx="0">
                  <c:v>0.19495479733190138</c:v>
                </c:pt>
                <c:pt idx="1">
                  <c:v>-7.7169595244290373E-2</c:v>
                </c:pt>
                <c:pt idx="2">
                  <c:v>-8.4297781400062277E-2</c:v>
                </c:pt>
                <c:pt idx="3">
                  <c:v>0.45272678571899588</c:v>
                </c:pt>
                <c:pt idx="4">
                  <c:v>0.26827295696755671</c:v>
                </c:pt>
                <c:pt idx="5">
                  <c:v>-0.11488767723806971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70137136"/>
        <c:axId val="-870136592"/>
      </c:lineChart>
      <c:catAx>
        <c:axId val="-87013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0136592"/>
        <c:crosses val="autoZero"/>
        <c:auto val="1"/>
        <c:lblAlgn val="ctr"/>
        <c:lblOffset val="100"/>
        <c:noMultiLvlLbl val="0"/>
      </c:catAx>
      <c:valAx>
        <c:axId val="-870136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87013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581025</xdr:colOff>
      <xdr:row>9</xdr:row>
      <xdr:rowOff>166687</xdr:rowOff>
    </xdr:from>
    <xdr:to>
      <xdr:col>28</xdr:col>
      <xdr:colOff>38100</xdr:colOff>
      <xdr:row>23</xdr:row>
      <xdr:rowOff>176212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276225</xdr:colOff>
      <xdr:row>8</xdr:row>
      <xdr:rowOff>195262</xdr:rowOff>
    </xdr:from>
    <xdr:to>
      <xdr:col>28</xdr:col>
      <xdr:colOff>104775</xdr:colOff>
      <xdr:row>23</xdr:row>
      <xdr:rowOff>4762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28575</xdr:colOff>
      <xdr:row>9</xdr:row>
      <xdr:rowOff>61912</xdr:rowOff>
    </xdr:from>
    <xdr:to>
      <xdr:col>27</xdr:col>
      <xdr:colOff>342900</xdr:colOff>
      <xdr:row>23</xdr:row>
      <xdr:rowOff>71437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495300</xdr:colOff>
      <xdr:row>10</xdr:row>
      <xdr:rowOff>4762</xdr:rowOff>
    </xdr:from>
    <xdr:to>
      <xdr:col>27</xdr:col>
      <xdr:colOff>466725</xdr:colOff>
      <xdr:row>24</xdr:row>
      <xdr:rowOff>23812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571500</xdr:colOff>
      <xdr:row>9</xdr:row>
      <xdr:rowOff>138112</xdr:rowOff>
    </xdr:from>
    <xdr:to>
      <xdr:col>27</xdr:col>
      <xdr:colOff>276225</xdr:colOff>
      <xdr:row>23</xdr:row>
      <xdr:rowOff>147637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workbookViewId="0">
      <selection activeCell="H16" sqref="H16"/>
    </sheetView>
  </sheetViews>
  <sheetFormatPr defaultRowHeight="15" x14ac:dyDescent="0.25"/>
  <cols>
    <col min="1" max="1" width="10.85546875" customWidth="1"/>
    <col min="2" max="3" width="13.140625" customWidth="1"/>
    <col min="4" max="4" width="10.85546875" customWidth="1"/>
    <col min="5" max="5" width="11.140625" customWidth="1"/>
    <col min="6" max="6" width="13.28515625" customWidth="1"/>
    <col min="7" max="7" width="14" customWidth="1"/>
    <col min="8" max="8" width="12.5703125" customWidth="1"/>
  </cols>
  <sheetData>
    <row r="2" spans="1:6" ht="15.75" x14ac:dyDescent="0.25">
      <c r="A2" s="32" t="s">
        <v>3</v>
      </c>
      <c r="B2" s="33" t="s">
        <v>29</v>
      </c>
      <c r="C2" s="34"/>
      <c r="D2" s="34"/>
      <c r="E2" s="34"/>
      <c r="F2" s="35"/>
    </row>
    <row r="3" spans="1:6" ht="15.75" x14ac:dyDescent="0.25">
      <c r="A3" s="32"/>
      <c r="B3" s="21" t="s">
        <v>30</v>
      </c>
      <c r="C3" s="21" t="s">
        <v>31</v>
      </c>
      <c r="D3" s="21" t="s">
        <v>1</v>
      </c>
      <c r="E3" s="21" t="s">
        <v>0</v>
      </c>
      <c r="F3" s="21" t="s">
        <v>2</v>
      </c>
    </row>
    <row r="4" spans="1:6" ht="15.75" x14ac:dyDescent="0.25">
      <c r="A4" s="21">
        <v>2011</v>
      </c>
      <c r="B4" s="23">
        <v>1.5135763443602046</v>
      </c>
      <c r="C4" s="22">
        <v>15.087363070479016</v>
      </c>
      <c r="D4" s="22">
        <v>78.408727608856836</v>
      </c>
      <c r="E4" s="22">
        <v>0.46359037590779745</v>
      </c>
      <c r="F4" s="22">
        <v>8.1918367945472195</v>
      </c>
    </row>
    <row r="5" spans="1:6" ht="15.75" x14ac:dyDescent="0.25">
      <c r="A5" s="21">
        <v>2012</v>
      </c>
      <c r="B5" s="23">
        <v>2.4472587390743707</v>
      </c>
      <c r="C5" s="22">
        <v>33.424716020728077</v>
      </c>
      <c r="D5" s="22">
        <v>268.35437467078395</v>
      </c>
      <c r="E5" s="22">
        <v>4.7985427847331783</v>
      </c>
      <c r="F5" s="22">
        <v>12.251471419714676</v>
      </c>
    </row>
    <row r="6" spans="1:6" ht="15.75" x14ac:dyDescent="0.25">
      <c r="A6" s="21">
        <v>2013</v>
      </c>
      <c r="B6" s="23">
        <v>0.87689396094992067</v>
      </c>
      <c r="C6" s="22">
        <v>74.096581618469742</v>
      </c>
      <c r="D6" s="22">
        <v>247.32962512939949</v>
      </c>
      <c r="E6" s="22">
        <v>4.4103837906660832</v>
      </c>
      <c r="F6" s="22">
        <v>5.6520902130138513</v>
      </c>
    </row>
    <row r="7" spans="1:6" ht="15.75" x14ac:dyDescent="0.25">
      <c r="A7" s="21">
        <v>2014</v>
      </c>
      <c r="B7" s="23">
        <v>0.54123777252124883</v>
      </c>
      <c r="C7" s="22">
        <v>26.853567828456828</v>
      </c>
      <c r="D7" s="22">
        <v>703.78316682171067</v>
      </c>
      <c r="E7" s="22">
        <v>19.187222581237467</v>
      </c>
      <c r="F7" s="22">
        <v>8.0043054036486243</v>
      </c>
    </row>
    <row r="8" spans="1:6" ht="15.75" x14ac:dyDescent="0.25">
      <c r="A8" s="21">
        <v>2015</v>
      </c>
      <c r="B8" s="23">
        <v>0.97628680360392306</v>
      </c>
      <c r="C8" s="22">
        <v>27.596113681231163</v>
      </c>
      <c r="D8" s="22">
        <v>1001.3289587746827</v>
      </c>
      <c r="E8" s="22">
        <v>37.499680668359495</v>
      </c>
      <c r="F8" s="22">
        <v>9.4551449517910875</v>
      </c>
    </row>
    <row r="9" spans="1:6" ht="15.75" x14ac:dyDescent="0.25">
      <c r="A9" s="21">
        <v>2016</v>
      </c>
      <c r="B9" s="23">
        <v>1.1639524065383757</v>
      </c>
      <c r="C9" s="22">
        <v>26.068034681177913</v>
      </c>
      <c r="D9" s="22">
        <v>1896.1819235102967</v>
      </c>
      <c r="E9" s="22">
        <v>17.602508157105664</v>
      </c>
      <c r="F9" s="22">
        <v>3.970227809344582</v>
      </c>
    </row>
    <row r="10" spans="1:6" ht="15.75" x14ac:dyDescent="0.25">
      <c r="A10" s="21">
        <v>2017</v>
      </c>
      <c r="B10" s="23">
        <v>0.92894151452168183</v>
      </c>
      <c r="C10" s="22">
        <v>41.722198397294086</v>
      </c>
      <c r="D10" s="22">
        <v>5255.6366927377276</v>
      </c>
      <c r="E10" s="22">
        <v>10.50967735374677</v>
      </c>
      <c r="F10" s="22">
        <v>7.8102000517598933</v>
      </c>
    </row>
    <row r="11" spans="1:6" ht="15.75" x14ac:dyDescent="0.25">
      <c r="A11" s="21">
        <v>2018</v>
      </c>
      <c r="B11" s="23">
        <v>2.0591002925955193</v>
      </c>
      <c r="C11" s="22">
        <v>26.047617277710714</v>
      </c>
      <c r="D11" s="22">
        <v>1855.3042344247626</v>
      </c>
      <c r="E11" s="22">
        <v>23.757904905180535</v>
      </c>
      <c r="F11" s="22">
        <v>10.683499144220262</v>
      </c>
    </row>
    <row r="12" spans="1:6" ht="15.75" x14ac:dyDescent="0.25">
      <c r="A12" s="21">
        <v>2019</v>
      </c>
      <c r="B12" s="23">
        <v>4.9456916900990811</v>
      </c>
      <c r="C12" s="22">
        <v>21.218868116000092</v>
      </c>
      <c r="D12" s="22">
        <v>2117.8621401558698</v>
      </c>
      <c r="E12" s="22">
        <v>27.587377645610005</v>
      </c>
      <c r="F12" s="22">
        <v>8.1593030265026982</v>
      </c>
    </row>
    <row r="13" spans="1:6" ht="15.75" x14ac:dyDescent="0.25">
      <c r="A13" s="21">
        <v>2020</v>
      </c>
      <c r="B13" s="23">
        <v>24.081034335651193</v>
      </c>
      <c r="C13" s="22">
        <v>29.128338661409984</v>
      </c>
      <c r="D13" s="22">
        <v>1207.3435968512756</v>
      </c>
      <c r="E13" s="22">
        <v>31.518771442053701</v>
      </c>
      <c r="F13" s="22">
        <v>11.843687880699539</v>
      </c>
    </row>
    <row r="14" spans="1:6" ht="15.75" x14ac:dyDescent="0.25">
      <c r="A14" s="21">
        <v>2021</v>
      </c>
      <c r="B14" s="23">
        <v>17.824191787695995</v>
      </c>
      <c r="C14" s="22">
        <v>17.111280029867157</v>
      </c>
      <c r="D14" s="22">
        <v>786.84739400036108</v>
      </c>
      <c r="E14" s="22">
        <v>20.137499491243101</v>
      </c>
      <c r="F14" s="22">
        <v>1.4947580104701705</v>
      </c>
    </row>
    <row r="15" spans="1:6" ht="15.75" x14ac:dyDescent="0.25">
      <c r="A15" s="21">
        <v>2022</v>
      </c>
      <c r="B15" s="23">
        <v>21.75442078038639</v>
      </c>
      <c r="C15" s="22">
        <v>26.99565025927815</v>
      </c>
      <c r="D15" s="22">
        <v>1133.6337109004392</v>
      </c>
      <c r="E15" s="22">
        <v>2.7382233145876476</v>
      </c>
      <c r="F15" s="22">
        <v>0.85366037735064371</v>
      </c>
    </row>
    <row r="16" spans="1:6" ht="15.75" x14ac:dyDescent="0.25">
      <c r="A16" s="21">
        <v>2023</v>
      </c>
      <c r="B16" s="23">
        <v>17.04256780358326</v>
      </c>
      <c r="C16" s="22">
        <v>49.446473659627202</v>
      </c>
      <c r="D16" s="22">
        <v>1132.5761595411591</v>
      </c>
      <c r="E16" s="22">
        <v>5.8080906465153417</v>
      </c>
      <c r="F16" s="22">
        <v>1.289006687261792</v>
      </c>
    </row>
    <row r="17" spans="1:6" ht="15.75" x14ac:dyDescent="0.25">
      <c r="A17" s="19" t="s">
        <v>28</v>
      </c>
      <c r="B17" s="20">
        <f>AVERAGE(B4:B15)</f>
        <v>6.5927155356664926</v>
      </c>
      <c r="C17" s="20">
        <f>AVERAGE(C4:C15)</f>
        <v>30.44586080350857</v>
      </c>
      <c r="D17" s="20">
        <f>AVERAGE(D4:D15)</f>
        <v>1379.3345454655137</v>
      </c>
      <c r="E17" s="20">
        <f>AVERAGE(E4:E15)</f>
        <v>16.684281875869285</v>
      </c>
      <c r="F17" s="20">
        <f>AVERAGE(F4:F15)</f>
        <v>7.3641820902552695</v>
      </c>
    </row>
  </sheetData>
  <mergeCells count="2">
    <mergeCell ref="A2:A3"/>
    <mergeCell ref="B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6"/>
  <sheetViews>
    <sheetView topLeftCell="R1" workbookViewId="0">
      <selection activeCell="X8" sqref="X8:Y8"/>
    </sheetView>
  </sheetViews>
  <sheetFormatPr defaultRowHeight="15" x14ac:dyDescent="0.25"/>
  <cols>
    <col min="3" max="3" width="15.28515625" customWidth="1"/>
    <col min="4" max="4" width="17" customWidth="1"/>
    <col min="5" max="5" width="14.85546875" customWidth="1"/>
    <col min="6" max="6" width="16.5703125" customWidth="1"/>
    <col min="7" max="8" width="10.28515625" customWidth="1"/>
    <col min="10" max="10" width="12.7109375" customWidth="1"/>
    <col min="13" max="13" width="15.28515625" customWidth="1"/>
    <col min="14" max="14" width="11.140625" customWidth="1"/>
    <col min="15" max="15" width="11.85546875" customWidth="1"/>
    <col min="16" max="16" width="10.7109375" customWidth="1"/>
    <col min="17" max="17" width="10.5703125" customWidth="1"/>
    <col min="18" max="20" width="11.140625" customWidth="1"/>
    <col min="23" max="23" width="13" customWidth="1"/>
    <col min="24" max="24" width="17.28515625" customWidth="1"/>
    <col min="25" max="25" width="19" customWidth="1"/>
    <col min="29" max="29" width="20.85546875" customWidth="1"/>
    <col min="30" max="30" width="24.140625" customWidth="1"/>
  </cols>
  <sheetData>
    <row r="2" spans="1:30" ht="75" x14ac:dyDescent="0.25">
      <c r="A2" s="1"/>
      <c r="B2" s="1" t="s">
        <v>3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3" t="s">
        <v>15</v>
      </c>
      <c r="I2" s="1" t="s">
        <v>4</v>
      </c>
      <c r="J2" s="3" t="s">
        <v>5</v>
      </c>
      <c r="M2" s="1"/>
      <c r="N2" s="1">
        <v>2011</v>
      </c>
      <c r="O2" s="1">
        <v>2013</v>
      </c>
      <c r="P2" s="1">
        <v>2015</v>
      </c>
      <c r="Q2" s="1">
        <v>2017</v>
      </c>
      <c r="R2" s="1">
        <v>2019</v>
      </c>
      <c r="S2" s="1">
        <v>2021</v>
      </c>
      <c r="T2" s="1">
        <v>2023</v>
      </c>
      <c r="W2" s="25"/>
      <c r="X2" s="26" t="s">
        <v>39</v>
      </c>
      <c r="Y2" s="26" t="s">
        <v>40</v>
      </c>
      <c r="Z2" s="25"/>
      <c r="AA2" s="25"/>
      <c r="AB2" s="25"/>
      <c r="AC2" s="25"/>
      <c r="AD2" s="25"/>
    </row>
    <row r="3" spans="1:30" x14ac:dyDescent="0.25">
      <c r="A3" s="1"/>
      <c r="B3" s="1"/>
      <c r="C3" s="2" t="s">
        <v>6</v>
      </c>
      <c r="D3" s="2" t="s">
        <v>7</v>
      </c>
      <c r="E3" s="2" t="s">
        <v>8</v>
      </c>
      <c r="F3" s="2" t="s">
        <v>9</v>
      </c>
      <c r="G3" s="2"/>
      <c r="H3" s="3"/>
      <c r="I3" s="4"/>
      <c r="J3" s="4"/>
      <c r="M3" s="1" t="s">
        <v>33</v>
      </c>
      <c r="N3" s="24">
        <f>G4</f>
        <v>1.42317229429076E-6</v>
      </c>
      <c r="O3" s="24">
        <f>G6</f>
        <v>9.8526193692420263E-7</v>
      </c>
      <c r="P3" s="24">
        <f>G8</f>
        <v>1.0122876536842462E-6</v>
      </c>
      <c r="Q3" s="24">
        <f>G10</f>
        <v>8.8200116629270502E-7</v>
      </c>
      <c r="R3" s="24">
        <f>G12</f>
        <v>6.8216867209520925E-6</v>
      </c>
      <c r="S3" s="24">
        <f>G14</f>
        <v>3.1180804075331907E-5</v>
      </c>
      <c r="T3" s="24">
        <f>G16</f>
        <v>2.6388267719177955E-5</v>
      </c>
      <c r="W3" s="25" t="s">
        <v>62</v>
      </c>
      <c r="X3" s="27">
        <f>O4</f>
        <v>-0.30770017033305913</v>
      </c>
      <c r="Y3" s="27">
        <f>O6</f>
        <v>0.19495479733190138</v>
      </c>
      <c r="Z3" s="28" t="s">
        <v>38</v>
      </c>
      <c r="AA3" s="28" t="s">
        <v>35</v>
      </c>
      <c r="AB3" s="28" t="s">
        <v>37</v>
      </c>
      <c r="AC3" s="28" t="s">
        <v>45</v>
      </c>
      <c r="AD3" s="28" t="s">
        <v>42</v>
      </c>
    </row>
    <row r="4" spans="1:30" ht="15.75" x14ac:dyDescent="0.25">
      <c r="A4" s="5">
        <v>1</v>
      </c>
      <c r="B4" s="7">
        <v>2011</v>
      </c>
      <c r="C4" s="10">
        <v>129</v>
      </c>
      <c r="D4" s="12">
        <v>90642574</v>
      </c>
      <c r="E4" s="12">
        <v>1785</v>
      </c>
      <c r="F4" s="12">
        <v>1898388400</v>
      </c>
      <c r="G4" s="14">
        <f t="shared" ref="G4:G16" si="0">C4/D4</f>
        <v>1.42317229429076E-6</v>
      </c>
      <c r="H4" s="15">
        <f t="shared" ref="H4:H16" si="1">E4/F4</f>
        <v>9.4027123216724248E-7</v>
      </c>
      <c r="I4" s="18">
        <f t="shared" ref="I4:I16" si="2">G4/H4</f>
        <v>1.5135763443602046</v>
      </c>
      <c r="J4" s="6"/>
      <c r="M4" s="1" t="s">
        <v>32</v>
      </c>
      <c r="N4" s="1"/>
      <c r="O4" s="1">
        <f>(O3-N3)/N3</f>
        <v>-0.30770017033305913</v>
      </c>
      <c r="P4" s="1">
        <f t="shared" ref="P4:T4" si="3">(P3-O3)/O3</f>
        <v>2.7429981558419476E-2</v>
      </c>
      <c r="Q4" s="1">
        <f t="shared" si="3"/>
        <v>-0.12870500486433892</v>
      </c>
      <c r="R4" s="1">
        <f t="shared" si="3"/>
        <v>6.7343284585728265</v>
      </c>
      <c r="S4" s="1">
        <f t="shared" si="3"/>
        <v>3.5708349490109761</v>
      </c>
      <c r="T4" s="1">
        <f t="shared" si="3"/>
        <v>-0.15370149995411683</v>
      </c>
      <c r="W4" s="25" t="s">
        <v>63</v>
      </c>
      <c r="X4" s="27">
        <f>P4</f>
        <v>2.7429981558419476E-2</v>
      </c>
      <c r="Y4" s="27">
        <f>P6</f>
        <v>-7.7169595244290373E-2</v>
      </c>
      <c r="Z4" s="28" t="s">
        <v>35</v>
      </c>
      <c r="AA4" s="28" t="s">
        <v>38</v>
      </c>
      <c r="AB4" s="28" t="s">
        <v>36</v>
      </c>
      <c r="AC4" s="28" t="s">
        <v>48</v>
      </c>
      <c r="AD4" s="28" t="s">
        <v>42</v>
      </c>
    </row>
    <row r="5" spans="1:30" ht="15.75" x14ac:dyDescent="0.25">
      <c r="A5" s="8">
        <v>2</v>
      </c>
      <c r="B5" s="7">
        <v>2012</v>
      </c>
      <c r="C5" s="10">
        <v>148</v>
      </c>
      <c r="D5" s="12">
        <v>86102711</v>
      </c>
      <c r="E5" s="12">
        <v>1439</v>
      </c>
      <c r="F5" s="12">
        <v>2048782200</v>
      </c>
      <c r="G5" s="14">
        <f t="shared" si="0"/>
        <v>1.7188773533506976E-6</v>
      </c>
      <c r="H5" s="15">
        <f t="shared" si="1"/>
        <v>7.0236846063969123E-7</v>
      </c>
      <c r="I5" s="18">
        <f t="shared" si="2"/>
        <v>2.4472587390743707</v>
      </c>
      <c r="J5" s="6">
        <f t="shared" ref="J5:J16" si="4">(I5-I4)/I4</f>
        <v>0.6168716881663725</v>
      </c>
      <c r="M5" s="1" t="s">
        <v>15</v>
      </c>
      <c r="N5" s="24">
        <f>H4</f>
        <v>9.4027123216724248E-7</v>
      </c>
      <c r="O5" s="24">
        <f>H6</f>
        <v>1.1235816196714244E-6</v>
      </c>
      <c r="P5" s="24">
        <f>H8</f>
        <v>1.0368752808574564E-6</v>
      </c>
      <c r="Q5" s="24">
        <f>H10</f>
        <v>9.4946899509260638E-7</v>
      </c>
      <c r="R5" s="24">
        <f>H12</f>
        <v>1.3793190413807271E-6</v>
      </c>
      <c r="S5" s="24">
        <f>H14</f>
        <v>1.7493530392135905E-6</v>
      </c>
      <c r="T5" s="24">
        <f>H16</f>
        <v>1.5483739318689832E-6</v>
      </c>
      <c r="W5" s="25" t="s">
        <v>64</v>
      </c>
      <c r="X5" s="27">
        <f>Q4</f>
        <v>-0.12870500486433892</v>
      </c>
      <c r="Y5" s="27">
        <f>Q6</f>
        <v>-8.4297781400062277E-2</v>
      </c>
      <c r="Z5" s="28" t="s">
        <v>38</v>
      </c>
      <c r="AA5" s="28" t="s">
        <v>38</v>
      </c>
      <c r="AB5" s="28" t="s">
        <v>36</v>
      </c>
      <c r="AC5" s="28" t="s">
        <v>41</v>
      </c>
      <c r="AD5" s="28" t="s">
        <v>42</v>
      </c>
    </row>
    <row r="6" spans="1:30" ht="15.75" x14ac:dyDescent="0.25">
      <c r="A6" s="5">
        <v>3</v>
      </c>
      <c r="B6" s="7">
        <v>2013</v>
      </c>
      <c r="C6" s="10">
        <v>88</v>
      </c>
      <c r="D6" s="12">
        <v>89316350</v>
      </c>
      <c r="E6" s="12">
        <v>2482</v>
      </c>
      <c r="F6" s="12">
        <v>2209007300</v>
      </c>
      <c r="G6" s="14">
        <f t="shared" si="0"/>
        <v>9.8526193692420263E-7</v>
      </c>
      <c r="H6" s="15">
        <f t="shared" si="1"/>
        <v>1.1235816196714244E-6</v>
      </c>
      <c r="I6" s="18">
        <f t="shared" si="2"/>
        <v>0.87689396094992067</v>
      </c>
      <c r="J6" s="6">
        <f t="shared" si="4"/>
        <v>-0.64168318333124463</v>
      </c>
      <c r="M6" s="1" t="s">
        <v>32</v>
      </c>
      <c r="N6" s="1"/>
      <c r="O6" s="1">
        <f>(O5-N5)/N5</f>
        <v>0.19495479733190138</v>
      </c>
      <c r="P6" s="1">
        <f t="shared" ref="P6:S6" si="5">(P5-O5)/O5</f>
        <v>-7.7169595244290373E-2</v>
      </c>
      <c r="Q6" s="1">
        <f t="shared" si="5"/>
        <v>-8.4297781400062277E-2</v>
      </c>
      <c r="R6" s="1">
        <f t="shared" si="5"/>
        <v>0.45272678571899588</v>
      </c>
      <c r="S6" s="1">
        <f t="shared" si="5"/>
        <v>0.26827295696755671</v>
      </c>
      <c r="T6" s="1">
        <f>(T5-S5)/S5</f>
        <v>-0.11488767723806971</v>
      </c>
      <c r="W6" s="25" t="s">
        <v>65</v>
      </c>
      <c r="X6" s="27">
        <f>R4</f>
        <v>6.7343284585728265</v>
      </c>
      <c r="Y6" s="27">
        <f>R6</f>
        <v>0.45272678571899588</v>
      </c>
      <c r="Z6" s="28" t="s">
        <v>35</v>
      </c>
      <c r="AA6" s="28" t="s">
        <v>35</v>
      </c>
      <c r="AB6" s="28" t="s">
        <v>36</v>
      </c>
      <c r="AC6" s="28" t="s">
        <v>43</v>
      </c>
      <c r="AD6" s="28" t="s">
        <v>44</v>
      </c>
    </row>
    <row r="7" spans="1:30" ht="15.75" x14ac:dyDescent="0.25">
      <c r="A7" s="8">
        <v>4</v>
      </c>
      <c r="B7" s="7">
        <v>2014</v>
      </c>
      <c r="C7" s="10">
        <v>48</v>
      </c>
      <c r="D7" s="12">
        <v>99201360</v>
      </c>
      <c r="E7" s="12">
        <v>2094</v>
      </c>
      <c r="F7" s="12">
        <v>2342292696</v>
      </c>
      <c r="G7" s="14">
        <f t="shared" si="0"/>
        <v>4.8386433411799999E-7</v>
      </c>
      <c r="H7" s="15">
        <f t="shared" si="1"/>
        <v>8.9399587147071049E-7</v>
      </c>
      <c r="I7" s="18">
        <f t="shared" si="2"/>
        <v>0.54123777252124883</v>
      </c>
      <c r="J7" s="6">
        <f t="shared" si="4"/>
        <v>-0.38277853808579387</v>
      </c>
      <c r="M7" s="1" t="s">
        <v>34</v>
      </c>
      <c r="N7" s="1"/>
      <c r="O7" s="1">
        <f>(O4/O3)-(O6/O5)</f>
        <v>-485814.82429523987</v>
      </c>
      <c r="P7" s="1">
        <f t="shared" ref="P7:T7" si="6">(P4/P3)-(P6/P5)</f>
        <v>101522.16977145139</v>
      </c>
      <c r="Q7" s="1">
        <f t="shared" si="6"/>
        <v>-57139.715984255658</v>
      </c>
      <c r="R7" s="1">
        <f t="shared" si="6"/>
        <v>658969.18759847735</v>
      </c>
      <c r="S7" s="1">
        <f t="shared" si="6"/>
        <v>-38835.229665839812</v>
      </c>
      <c r="T7" s="1">
        <f t="shared" si="6"/>
        <v>68374.307414677169</v>
      </c>
      <c r="W7" s="29" t="s">
        <v>66</v>
      </c>
      <c r="X7" s="30">
        <f>S4</f>
        <v>3.5708349490109761</v>
      </c>
      <c r="Y7" s="30">
        <f>S6</f>
        <v>0.26827295696755671</v>
      </c>
      <c r="Z7" s="31" t="s">
        <v>35</v>
      </c>
      <c r="AA7" s="31" t="s">
        <v>38</v>
      </c>
      <c r="AB7" s="31" t="s">
        <v>36</v>
      </c>
      <c r="AC7" s="31" t="s">
        <v>48</v>
      </c>
      <c r="AD7" s="31" t="s">
        <v>42</v>
      </c>
    </row>
    <row r="8" spans="1:30" ht="15.75" x14ac:dyDescent="0.25">
      <c r="A8" s="5">
        <v>5</v>
      </c>
      <c r="B8" s="7">
        <v>2015</v>
      </c>
      <c r="C8" s="10">
        <v>80</v>
      </c>
      <c r="D8" s="12">
        <v>79028920</v>
      </c>
      <c r="E8" s="12">
        <v>2366</v>
      </c>
      <c r="F8" s="12">
        <v>2281855922</v>
      </c>
      <c r="G8" s="14">
        <f>C8/D8</f>
        <v>1.0122876536842462E-6</v>
      </c>
      <c r="H8" s="15">
        <f t="shared" si="1"/>
        <v>1.0368752808574564E-6</v>
      </c>
      <c r="I8" s="18">
        <f t="shared" si="2"/>
        <v>0.97628680360392306</v>
      </c>
      <c r="J8" s="6">
        <f t="shared" si="4"/>
        <v>0.80380389760323745</v>
      </c>
      <c r="W8" s="29" t="s">
        <v>67</v>
      </c>
      <c r="X8" s="30">
        <f>T4</f>
        <v>-0.15370149995411683</v>
      </c>
      <c r="Y8" s="30">
        <f>T6</f>
        <v>-0.11488767723806971</v>
      </c>
      <c r="Z8" s="31" t="s">
        <v>38</v>
      </c>
      <c r="AA8" s="31" t="s">
        <v>38</v>
      </c>
      <c r="AB8" s="31" t="s">
        <v>36</v>
      </c>
      <c r="AC8" s="31" t="s">
        <v>41</v>
      </c>
      <c r="AD8" s="31" t="s">
        <v>42</v>
      </c>
    </row>
    <row r="9" spans="1:30" ht="15.75" x14ac:dyDescent="0.25">
      <c r="A9" s="8">
        <v>6</v>
      </c>
      <c r="B9" s="7">
        <v>2016</v>
      </c>
      <c r="C9" s="10">
        <v>112</v>
      </c>
      <c r="D9" s="12">
        <v>84115719</v>
      </c>
      <c r="E9" s="12">
        <v>2424</v>
      </c>
      <c r="F9" s="12">
        <v>2118980582</v>
      </c>
      <c r="G9" s="14">
        <f t="shared" si="0"/>
        <v>1.3314990507303398E-6</v>
      </c>
      <c r="H9" s="15">
        <f t="shared" si="1"/>
        <v>1.1439463016277892E-6</v>
      </c>
      <c r="I9" s="18">
        <f t="shared" si="2"/>
        <v>1.1639524065383757</v>
      </c>
      <c r="J9" s="6">
        <f t="shared" si="4"/>
        <v>0.19222384471621734</v>
      </c>
    </row>
    <row r="10" spans="1:30" ht="15.75" x14ac:dyDescent="0.25">
      <c r="A10" s="5">
        <v>7</v>
      </c>
      <c r="B10" s="7">
        <v>2017</v>
      </c>
      <c r="C10" s="10">
        <v>86</v>
      </c>
      <c r="D10" s="12">
        <v>97505540</v>
      </c>
      <c r="E10" s="12">
        <v>2157</v>
      </c>
      <c r="F10" s="12">
        <v>2271796142</v>
      </c>
      <c r="G10" s="14">
        <f t="shared" si="0"/>
        <v>8.8200116629270502E-7</v>
      </c>
      <c r="H10" s="15">
        <f t="shared" si="1"/>
        <v>9.4946899509260638E-7</v>
      </c>
      <c r="I10" s="18">
        <f t="shared" si="2"/>
        <v>0.92894151452168183</v>
      </c>
      <c r="J10" s="6">
        <f t="shared" si="4"/>
        <v>-0.20190764733725008</v>
      </c>
    </row>
    <row r="11" spans="1:30" ht="15.75" x14ac:dyDescent="0.25">
      <c r="A11" s="8">
        <v>8</v>
      </c>
      <c r="B11" s="7">
        <v>2018</v>
      </c>
      <c r="C11" s="10">
        <v>235</v>
      </c>
      <c r="D11" s="12">
        <v>109780291</v>
      </c>
      <c r="E11" s="12">
        <v>2593</v>
      </c>
      <c r="F11" s="12">
        <v>2494230195</v>
      </c>
      <c r="G11" s="14">
        <f t="shared" si="0"/>
        <v>2.1406392519036047E-6</v>
      </c>
      <c r="H11" s="15">
        <f t="shared" si="1"/>
        <v>1.0395993141282616E-6</v>
      </c>
      <c r="I11" s="18">
        <f t="shared" si="2"/>
        <v>2.0591002925955193</v>
      </c>
      <c r="J11" s="6">
        <f t="shared" si="4"/>
        <v>1.216609184116143</v>
      </c>
    </row>
    <row r="12" spans="1:30" ht="15.75" x14ac:dyDescent="0.25">
      <c r="A12" s="5">
        <v>9</v>
      </c>
      <c r="B12" s="7">
        <v>2019</v>
      </c>
      <c r="C12" s="10">
        <v>733</v>
      </c>
      <c r="D12" s="12">
        <v>107451431</v>
      </c>
      <c r="E12" s="12">
        <v>3446</v>
      </c>
      <c r="F12" s="12">
        <v>2498334248</v>
      </c>
      <c r="G12" s="14">
        <f t="shared" si="0"/>
        <v>6.8216867209520925E-6</v>
      </c>
      <c r="H12" s="15">
        <f t="shared" si="1"/>
        <v>1.3793190413807271E-6</v>
      </c>
      <c r="I12" s="18">
        <f t="shared" si="2"/>
        <v>4.9456916900990811</v>
      </c>
      <c r="J12" s="6">
        <f t="shared" si="4"/>
        <v>1.4018702284117401</v>
      </c>
    </row>
    <row r="13" spans="1:30" ht="15.75" x14ac:dyDescent="0.25">
      <c r="A13" s="8">
        <v>10</v>
      </c>
      <c r="B13" s="7">
        <v>2020</v>
      </c>
      <c r="C13" s="10">
        <v>3359</v>
      </c>
      <c r="D13" s="12">
        <v>109741467</v>
      </c>
      <c r="E13" s="12">
        <v>3290</v>
      </c>
      <c r="F13" s="12">
        <v>2588402392</v>
      </c>
      <c r="G13" s="14">
        <f t="shared" si="0"/>
        <v>3.0608302329328255E-5</v>
      </c>
      <c r="H13" s="15">
        <f t="shared" si="1"/>
        <v>1.2710543036772159E-6</v>
      </c>
      <c r="I13" s="18">
        <f t="shared" si="2"/>
        <v>24.081034335651193</v>
      </c>
      <c r="J13" s="6">
        <f t="shared" si="4"/>
        <v>3.8690933128443268</v>
      </c>
    </row>
    <row r="14" spans="1:30" ht="15.75" x14ac:dyDescent="0.25">
      <c r="A14" s="5">
        <v>11</v>
      </c>
      <c r="B14" s="7">
        <v>2021</v>
      </c>
      <c r="C14" s="10">
        <v>3821</v>
      </c>
      <c r="D14" s="12">
        <v>122543344</v>
      </c>
      <c r="E14" s="12">
        <v>5881</v>
      </c>
      <c r="F14" s="12">
        <v>3361814264</v>
      </c>
      <c r="G14" s="14">
        <f t="shared" si="0"/>
        <v>3.1180804075331907E-5</v>
      </c>
      <c r="H14" s="15">
        <f t="shared" si="1"/>
        <v>1.7493530392135905E-6</v>
      </c>
      <c r="I14" s="18">
        <f t="shared" si="2"/>
        <v>17.824191787695995</v>
      </c>
      <c r="J14" s="6">
        <f t="shared" si="4"/>
        <v>-0.25982449344761516</v>
      </c>
    </row>
    <row r="15" spans="1:30" ht="15.75" x14ac:dyDescent="0.25">
      <c r="A15" s="8">
        <v>12</v>
      </c>
      <c r="B15" s="7">
        <v>2022</v>
      </c>
      <c r="C15" s="10">
        <v>5424</v>
      </c>
      <c r="D15" s="12">
        <v>112518867</v>
      </c>
      <c r="E15" s="12">
        <v>7963</v>
      </c>
      <c r="F15" s="12">
        <v>3593601450</v>
      </c>
      <c r="G15" s="14">
        <f t="shared" si="0"/>
        <v>4.8205248991709097E-5</v>
      </c>
      <c r="H15" s="15">
        <f t="shared" si="1"/>
        <v>2.2158828993126104E-6</v>
      </c>
      <c r="I15" s="18">
        <f t="shared" si="2"/>
        <v>21.75442078038639</v>
      </c>
      <c r="J15" s="6">
        <f t="shared" si="4"/>
        <v>0.2204997028478691</v>
      </c>
    </row>
    <row r="16" spans="1:30" ht="15.75" x14ac:dyDescent="0.25">
      <c r="A16" s="5">
        <v>13</v>
      </c>
      <c r="B16" s="9">
        <v>2023</v>
      </c>
      <c r="C16" s="11">
        <v>2778</v>
      </c>
      <c r="D16" s="12">
        <v>105274057</v>
      </c>
      <c r="E16" s="13">
        <v>5247</v>
      </c>
      <c r="F16" s="13">
        <v>3388716312</v>
      </c>
      <c r="G16" s="14">
        <f t="shared" si="0"/>
        <v>2.6388267719177955E-5</v>
      </c>
      <c r="H16" s="15">
        <f t="shared" si="1"/>
        <v>1.5483739318689832E-6</v>
      </c>
      <c r="I16" s="18">
        <f t="shared" si="2"/>
        <v>17.04256780358326</v>
      </c>
      <c r="J16" s="6">
        <f t="shared" si="4"/>
        <v>-0.21659289504279966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6"/>
  <sheetViews>
    <sheetView topLeftCell="R1" workbookViewId="0">
      <selection activeCell="X8" sqref="X8:Y8"/>
    </sheetView>
  </sheetViews>
  <sheetFormatPr defaultRowHeight="15" x14ac:dyDescent="0.25"/>
  <cols>
    <col min="3" max="3" width="12.5703125" customWidth="1"/>
    <col min="4" max="4" width="13" customWidth="1"/>
    <col min="5" max="5" width="12.7109375" customWidth="1"/>
    <col min="6" max="6" width="12.28515625" customWidth="1"/>
    <col min="7" max="7" width="10.140625" customWidth="1"/>
    <col min="8" max="8" width="9.7109375" customWidth="1"/>
    <col min="9" max="9" width="11.140625" customWidth="1"/>
    <col min="10" max="10" width="13.5703125" customWidth="1"/>
    <col min="13" max="13" width="15" customWidth="1"/>
    <col min="14" max="14" width="11" customWidth="1"/>
    <col min="15" max="15" width="10.5703125" customWidth="1"/>
    <col min="16" max="16" width="11" customWidth="1"/>
    <col min="17" max="17" width="10" customWidth="1"/>
    <col min="18" max="20" width="10.42578125" customWidth="1"/>
    <col min="23" max="23" width="11.7109375" customWidth="1"/>
    <col min="24" max="24" width="16.85546875" customWidth="1"/>
    <col min="25" max="25" width="15.140625" customWidth="1"/>
    <col min="29" max="29" width="20.42578125" customWidth="1"/>
    <col min="30" max="30" width="23" customWidth="1"/>
  </cols>
  <sheetData>
    <row r="2" spans="1:30" ht="90" x14ac:dyDescent="0.25">
      <c r="A2" s="1"/>
      <c r="B2" s="1" t="s">
        <v>3</v>
      </c>
      <c r="C2" s="2" t="s">
        <v>16</v>
      </c>
      <c r="D2" s="2" t="s">
        <v>17</v>
      </c>
      <c r="E2" s="2" t="s">
        <v>12</v>
      </c>
      <c r="F2" s="2" t="s">
        <v>13</v>
      </c>
      <c r="G2" s="2" t="s">
        <v>18</v>
      </c>
      <c r="H2" s="3" t="s">
        <v>15</v>
      </c>
      <c r="I2" s="1" t="s">
        <v>4</v>
      </c>
      <c r="J2" s="3" t="s">
        <v>5</v>
      </c>
      <c r="M2" s="1"/>
      <c r="N2" s="1">
        <v>2011</v>
      </c>
      <c r="O2" s="1">
        <v>2013</v>
      </c>
      <c r="P2" s="1">
        <v>2015</v>
      </c>
      <c r="Q2" s="1">
        <v>2017</v>
      </c>
      <c r="R2" s="1">
        <v>2019</v>
      </c>
      <c r="S2" s="1">
        <v>2021</v>
      </c>
      <c r="T2" s="1">
        <v>2023</v>
      </c>
      <c r="W2" s="25"/>
      <c r="X2" s="26" t="s">
        <v>58</v>
      </c>
      <c r="Y2" s="26" t="s">
        <v>40</v>
      </c>
      <c r="Z2" s="25"/>
      <c r="AA2" s="25"/>
      <c r="AB2" s="25"/>
      <c r="AC2" s="25"/>
      <c r="AD2" s="25"/>
    </row>
    <row r="3" spans="1:30" x14ac:dyDescent="0.25">
      <c r="A3" s="1"/>
      <c r="B3" s="1"/>
      <c r="C3" s="2" t="s">
        <v>6</v>
      </c>
      <c r="D3" s="2" t="s">
        <v>7</v>
      </c>
      <c r="E3" s="2" t="s">
        <v>8</v>
      </c>
      <c r="F3" s="2" t="s">
        <v>9</v>
      </c>
      <c r="G3" s="2"/>
      <c r="H3" s="3"/>
      <c r="I3" s="4"/>
      <c r="J3" s="4"/>
      <c r="M3" s="1" t="s">
        <v>46</v>
      </c>
      <c r="N3" s="24">
        <f>G4</f>
        <v>1.4186213464433856E-5</v>
      </c>
      <c r="O3" s="24">
        <f>G6</f>
        <v>8.3253557186996124E-5</v>
      </c>
      <c r="P3" s="24">
        <f>G8</f>
        <v>2.8613728123800858E-5</v>
      </c>
      <c r="Q3" s="24">
        <f>G10</f>
        <v>3.9613933785333171E-5</v>
      </c>
      <c r="R3" s="24">
        <f>G12</f>
        <v>2.9267588828945322E-5</v>
      </c>
      <c r="S3" s="24">
        <f>G14</f>
        <v>2.993366972508293E-5</v>
      </c>
      <c r="T3" s="24">
        <f>G16</f>
        <v>7.6561630837413083E-5</v>
      </c>
      <c r="W3" s="25" t="s">
        <v>62</v>
      </c>
      <c r="X3" s="27">
        <f>O4</f>
        <v>4.8686243087854599</v>
      </c>
      <c r="Y3" s="27">
        <f>O6</f>
        <v>0.19495479733190138</v>
      </c>
      <c r="Z3" s="28" t="s">
        <v>35</v>
      </c>
      <c r="AA3" s="28" t="s">
        <v>35</v>
      </c>
      <c r="AB3" s="28" t="s">
        <v>36</v>
      </c>
      <c r="AC3" s="28" t="s">
        <v>43</v>
      </c>
      <c r="AD3" s="28" t="s">
        <v>44</v>
      </c>
    </row>
    <row r="4" spans="1:30" ht="15.75" x14ac:dyDescent="0.25">
      <c r="A4" s="5">
        <v>1</v>
      </c>
      <c r="B4" s="7">
        <v>2011</v>
      </c>
      <c r="C4" s="12">
        <v>266</v>
      </c>
      <c r="D4" s="12">
        <v>18750599</v>
      </c>
      <c r="E4" s="12">
        <v>1785</v>
      </c>
      <c r="F4" s="12">
        <v>1898388400</v>
      </c>
      <c r="G4" s="14">
        <f t="shared" ref="G4:G16" si="0">C4/D4</f>
        <v>1.4186213464433856E-5</v>
      </c>
      <c r="H4" s="15">
        <f t="shared" ref="H4:H16" si="1">E4/F4</f>
        <v>9.4027123216724248E-7</v>
      </c>
      <c r="I4" s="18">
        <f t="shared" ref="I4:I16" si="2">G4/H4</f>
        <v>15.087363070479016</v>
      </c>
      <c r="J4" s="6"/>
      <c r="M4" s="1" t="s">
        <v>32</v>
      </c>
      <c r="N4" s="1"/>
      <c r="O4" s="1">
        <f>(O3-N3)/N3</f>
        <v>4.8686243087854599</v>
      </c>
      <c r="P4" s="1">
        <f t="shared" ref="P4:T4" si="3">(P3-O3)/O3</f>
        <v>-0.65630623974983493</v>
      </c>
      <c r="Q4" s="1">
        <f t="shared" si="3"/>
        <v>0.38443804365298195</v>
      </c>
      <c r="R4" s="1">
        <f t="shared" si="3"/>
        <v>-0.26117943783251646</v>
      </c>
      <c r="S4" s="1">
        <f t="shared" si="3"/>
        <v>2.2758311251074467E-2</v>
      </c>
      <c r="T4" s="1">
        <f t="shared" si="3"/>
        <v>1.5577094803467495</v>
      </c>
      <c r="W4" s="25" t="s">
        <v>63</v>
      </c>
      <c r="X4" s="27">
        <f>P4</f>
        <v>-0.65630623974983493</v>
      </c>
      <c r="Y4" s="27">
        <f>P6</f>
        <v>-7.7169595244290373E-2</v>
      </c>
      <c r="Z4" s="28" t="s">
        <v>38</v>
      </c>
      <c r="AA4" s="28" t="s">
        <v>38</v>
      </c>
      <c r="AB4" s="28" t="s">
        <v>36</v>
      </c>
      <c r="AC4" s="28" t="s">
        <v>41</v>
      </c>
      <c r="AD4" s="28" t="s">
        <v>42</v>
      </c>
    </row>
    <row r="5" spans="1:30" ht="15.75" x14ac:dyDescent="0.25">
      <c r="A5" s="8">
        <v>2</v>
      </c>
      <c r="B5" s="7">
        <v>2012</v>
      </c>
      <c r="C5" s="12">
        <v>455</v>
      </c>
      <c r="D5" s="12">
        <v>19381111</v>
      </c>
      <c r="E5" s="12">
        <v>1439</v>
      </c>
      <c r="F5" s="12">
        <v>2048782200</v>
      </c>
      <c r="G5" s="14">
        <f t="shared" si="0"/>
        <v>2.3476466338797605E-5</v>
      </c>
      <c r="H5" s="15">
        <f t="shared" si="1"/>
        <v>7.0236846063969123E-7</v>
      </c>
      <c r="I5" s="18">
        <f t="shared" si="2"/>
        <v>33.424716020728077</v>
      </c>
      <c r="J5" s="6">
        <f t="shared" ref="J5:J16" si="4">(I5-I4)/I4</f>
        <v>1.2154113919435798</v>
      </c>
      <c r="M5" s="1" t="s">
        <v>15</v>
      </c>
      <c r="N5" s="24">
        <f>H4</f>
        <v>9.4027123216724248E-7</v>
      </c>
      <c r="O5" s="24">
        <f>H6</f>
        <v>1.1235816196714244E-6</v>
      </c>
      <c r="P5" s="24">
        <f>H8</f>
        <v>1.0368752808574564E-6</v>
      </c>
      <c r="Q5" s="24">
        <f>H10</f>
        <v>9.4946899509260638E-7</v>
      </c>
      <c r="R5" s="24">
        <f>H12</f>
        <v>1.3793190413807271E-6</v>
      </c>
      <c r="S5" s="24">
        <f>H14</f>
        <v>1.7493530392135905E-6</v>
      </c>
      <c r="T5" s="24">
        <f>H16</f>
        <v>1.5483739318689832E-6</v>
      </c>
      <c r="W5" s="25" t="s">
        <v>64</v>
      </c>
      <c r="X5" s="27">
        <f>Q4</f>
        <v>0.38443804365298195</v>
      </c>
      <c r="Y5" s="27">
        <f>Q6</f>
        <v>-8.4297781400062277E-2</v>
      </c>
      <c r="Z5" s="28" t="s">
        <v>35</v>
      </c>
      <c r="AA5" s="28" t="s">
        <v>38</v>
      </c>
      <c r="AB5" s="28" t="s">
        <v>36</v>
      </c>
      <c r="AC5" s="28" t="s">
        <v>48</v>
      </c>
      <c r="AD5" s="28" t="s">
        <v>42</v>
      </c>
    </row>
    <row r="6" spans="1:30" ht="15.75" x14ac:dyDescent="0.25">
      <c r="A6" s="5">
        <v>3</v>
      </c>
      <c r="B6" s="7">
        <v>2013</v>
      </c>
      <c r="C6" s="12">
        <v>1630</v>
      </c>
      <c r="D6" s="12">
        <v>19578743</v>
      </c>
      <c r="E6" s="12">
        <v>2482</v>
      </c>
      <c r="F6" s="12">
        <v>2209007300</v>
      </c>
      <c r="G6" s="14">
        <f t="shared" si="0"/>
        <v>8.3253557186996124E-5</v>
      </c>
      <c r="H6" s="15">
        <f t="shared" si="1"/>
        <v>1.1235816196714244E-6</v>
      </c>
      <c r="I6" s="18">
        <f t="shared" si="2"/>
        <v>74.096581618469742</v>
      </c>
      <c r="J6" s="6">
        <f t="shared" si="4"/>
        <v>1.2168200792646773</v>
      </c>
      <c r="M6" s="1" t="s">
        <v>32</v>
      </c>
      <c r="N6" s="1"/>
      <c r="O6" s="1">
        <f>(O5-N5)/N5</f>
        <v>0.19495479733190138</v>
      </c>
      <c r="P6" s="1">
        <f t="shared" ref="P6:T6" si="5">(P5-O5)/O5</f>
        <v>-7.7169595244290373E-2</v>
      </c>
      <c r="Q6" s="1">
        <f t="shared" si="5"/>
        <v>-8.4297781400062277E-2</v>
      </c>
      <c r="R6" s="1">
        <f t="shared" si="5"/>
        <v>0.45272678571899588</v>
      </c>
      <c r="S6" s="1">
        <f t="shared" si="5"/>
        <v>0.26827295696755671</v>
      </c>
      <c r="T6" s="1">
        <f t="shared" si="5"/>
        <v>-0.11488767723806971</v>
      </c>
      <c r="W6" s="25" t="s">
        <v>65</v>
      </c>
      <c r="X6" s="27">
        <f>R4</f>
        <v>-0.26117943783251646</v>
      </c>
      <c r="Y6" s="27">
        <f>R6</f>
        <v>0.45272678571899588</v>
      </c>
      <c r="Z6" s="28" t="s">
        <v>38</v>
      </c>
      <c r="AA6" s="28" t="s">
        <v>35</v>
      </c>
      <c r="AB6" s="28" t="s">
        <v>37</v>
      </c>
      <c r="AC6" s="28" t="s">
        <v>45</v>
      </c>
      <c r="AD6" s="28" t="s">
        <v>42</v>
      </c>
    </row>
    <row r="7" spans="1:30" ht="15.75" x14ac:dyDescent="0.25">
      <c r="A7" s="8">
        <v>4</v>
      </c>
      <c r="B7" s="7">
        <v>2014</v>
      </c>
      <c r="C7" s="12">
        <v>516</v>
      </c>
      <c r="D7" s="12">
        <v>21493750</v>
      </c>
      <c r="E7" s="12">
        <v>2094</v>
      </c>
      <c r="F7" s="12">
        <v>2342292696</v>
      </c>
      <c r="G7" s="14">
        <f t="shared" si="0"/>
        <v>2.4006978772899098E-5</v>
      </c>
      <c r="H7" s="15">
        <f t="shared" si="1"/>
        <v>8.9399587147071049E-7</v>
      </c>
      <c r="I7" s="18">
        <f t="shared" si="2"/>
        <v>26.853567828456828</v>
      </c>
      <c r="J7" s="6">
        <f t="shared" si="4"/>
        <v>-0.63758695419002764</v>
      </c>
      <c r="M7" s="1" t="s">
        <v>47</v>
      </c>
      <c r="N7" s="1"/>
      <c r="O7" s="1">
        <f>(O4/O3)-(O6/O5)</f>
        <v>-115032.43905986357</v>
      </c>
      <c r="P7" s="1">
        <f t="shared" ref="P7:T7" si="6">(P4/P3)-(P6/P5)</f>
        <v>51488.386168062105</v>
      </c>
      <c r="Q7" s="1">
        <f t="shared" si="6"/>
        <v>98488.749560202108</v>
      </c>
      <c r="R7" s="1">
        <f t="shared" si="6"/>
        <v>-337148.69558457262</v>
      </c>
      <c r="S7" s="1">
        <f t="shared" si="6"/>
        <v>-152595.23545934478</v>
      </c>
      <c r="T7" s="1">
        <f t="shared" si="6"/>
        <v>94544.746598808153</v>
      </c>
      <c r="W7" s="29" t="s">
        <v>66</v>
      </c>
      <c r="X7" s="30">
        <f>S4</f>
        <v>2.2758311251074467E-2</v>
      </c>
      <c r="Y7" s="30">
        <f>S6</f>
        <v>0.26827295696755671</v>
      </c>
      <c r="Z7" s="31" t="s">
        <v>35</v>
      </c>
      <c r="AA7" s="31" t="s">
        <v>35</v>
      </c>
      <c r="AB7" s="31" t="s">
        <v>37</v>
      </c>
      <c r="AC7" s="31" t="s">
        <v>53</v>
      </c>
      <c r="AD7" s="31" t="s">
        <v>42</v>
      </c>
    </row>
    <row r="8" spans="1:30" ht="15.75" x14ac:dyDescent="0.25">
      <c r="A8" s="5">
        <v>5</v>
      </c>
      <c r="B8" s="7">
        <v>2015</v>
      </c>
      <c r="C8" s="12">
        <v>570</v>
      </c>
      <c r="D8" s="12">
        <v>19920508</v>
      </c>
      <c r="E8" s="12">
        <v>2366</v>
      </c>
      <c r="F8" s="12">
        <v>2281855922</v>
      </c>
      <c r="G8" s="14">
        <f t="shared" si="0"/>
        <v>2.8613728123800858E-5</v>
      </c>
      <c r="H8" s="15">
        <f t="shared" si="1"/>
        <v>1.0368752808574564E-6</v>
      </c>
      <c r="I8" s="18">
        <f t="shared" si="2"/>
        <v>27.596113681231163</v>
      </c>
      <c r="J8" s="6">
        <f t="shared" si="4"/>
        <v>2.7651664669580918E-2</v>
      </c>
      <c r="W8" s="29" t="s">
        <v>67</v>
      </c>
      <c r="X8" s="30">
        <f>T4</f>
        <v>1.5577094803467495</v>
      </c>
      <c r="Y8" s="30">
        <f>T6</f>
        <v>-0.11488767723806971</v>
      </c>
      <c r="Z8" s="31" t="s">
        <v>35</v>
      </c>
      <c r="AA8" s="31" t="s">
        <v>38</v>
      </c>
      <c r="AB8" s="31" t="s">
        <v>36</v>
      </c>
      <c r="AC8" s="31" t="s">
        <v>48</v>
      </c>
      <c r="AD8" s="31" t="s">
        <v>42</v>
      </c>
    </row>
    <row r="9" spans="1:30" ht="15.75" x14ac:dyDescent="0.25">
      <c r="A9" s="8">
        <v>6</v>
      </c>
      <c r="B9" s="7">
        <v>2016</v>
      </c>
      <c r="C9" s="12">
        <v>528</v>
      </c>
      <c r="D9" s="12">
        <v>17705981</v>
      </c>
      <c r="E9" s="12">
        <v>2424</v>
      </c>
      <c r="F9" s="12">
        <v>2118980582</v>
      </c>
      <c r="G9" s="14">
        <f t="shared" si="0"/>
        <v>2.9820431864238417E-5</v>
      </c>
      <c r="H9" s="15">
        <f t="shared" si="1"/>
        <v>1.1439463016277892E-6</v>
      </c>
      <c r="I9" s="18">
        <f t="shared" si="2"/>
        <v>26.068034681177913</v>
      </c>
      <c r="J9" s="6">
        <f t="shared" si="4"/>
        <v>-5.5372978155708068E-2</v>
      </c>
    </row>
    <row r="10" spans="1:30" ht="15.75" x14ac:dyDescent="0.25">
      <c r="A10" s="5">
        <v>7</v>
      </c>
      <c r="B10" s="7">
        <v>2017</v>
      </c>
      <c r="C10" s="12">
        <v>843</v>
      </c>
      <c r="D10" s="12">
        <v>21280391</v>
      </c>
      <c r="E10" s="12">
        <v>2157</v>
      </c>
      <c r="F10" s="12">
        <v>2271796142</v>
      </c>
      <c r="G10" s="14">
        <f t="shared" si="0"/>
        <v>3.9613933785333171E-5</v>
      </c>
      <c r="H10" s="15">
        <f t="shared" si="1"/>
        <v>9.4946899509260638E-7</v>
      </c>
      <c r="I10" s="18">
        <f t="shared" si="2"/>
        <v>41.722198397294086</v>
      </c>
      <c r="J10" s="6">
        <f t="shared" si="4"/>
        <v>0.60051184938076896</v>
      </c>
    </row>
    <row r="11" spans="1:30" ht="15.75" x14ac:dyDescent="0.25">
      <c r="A11" s="8">
        <v>8</v>
      </c>
      <c r="B11" s="7">
        <v>2018</v>
      </c>
      <c r="C11" s="12">
        <v>667</v>
      </c>
      <c r="D11" s="12">
        <v>24631556</v>
      </c>
      <c r="E11" s="12">
        <v>2593</v>
      </c>
      <c r="F11" s="12">
        <v>2494230195</v>
      </c>
      <c r="G11" s="14">
        <f t="shared" si="0"/>
        <v>2.7079085056583514E-5</v>
      </c>
      <c r="H11" s="15">
        <f t="shared" si="1"/>
        <v>1.0395993141282616E-6</v>
      </c>
      <c r="I11" s="18">
        <f t="shared" si="2"/>
        <v>26.047617277710714</v>
      </c>
      <c r="J11" s="6">
        <f t="shared" si="4"/>
        <v>-0.3756892426981977</v>
      </c>
    </row>
    <row r="12" spans="1:30" ht="15.75" x14ac:dyDescent="0.25">
      <c r="A12" s="5">
        <v>9</v>
      </c>
      <c r="B12" s="7">
        <v>2019</v>
      </c>
      <c r="C12" s="12">
        <v>686</v>
      </c>
      <c r="D12" s="12">
        <v>23438897</v>
      </c>
      <c r="E12" s="12">
        <v>3446</v>
      </c>
      <c r="F12" s="12">
        <v>2498334248</v>
      </c>
      <c r="G12" s="14">
        <f t="shared" si="0"/>
        <v>2.9267588828945322E-5</v>
      </c>
      <c r="H12" s="15">
        <f t="shared" si="1"/>
        <v>1.3793190413807271E-6</v>
      </c>
      <c r="I12" s="18">
        <f t="shared" si="2"/>
        <v>21.218868116000092</v>
      </c>
      <c r="J12" s="6">
        <f t="shared" si="4"/>
        <v>-0.1853816074702021</v>
      </c>
    </row>
    <row r="13" spans="1:30" ht="15.75" x14ac:dyDescent="0.25">
      <c r="A13" s="8">
        <v>10</v>
      </c>
      <c r="B13" s="7">
        <v>2020</v>
      </c>
      <c r="C13" s="12">
        <v>741</v>
      </c>
      <c r="D13" s="12">
        <v>20014207</v>
      </c>
      <c r="E13" s="12">
        <v>3290</v>
      </c>
      <c r="F13" s="12">
        <v>2588402392</v>
      </c>
      <c r="G13" s="14">
        <f t="shared" si="0"/>
        <v>3.7023700214552594E-5</v>
      </c>
      <c r="H13" s="15">
        <f t="shared" si="1"/>
        <v>1.2710543036772159E-6</v>
      </c>
      <c r="I13" s="18">
        <f t="shared" si="2"/>
        <v>29.128338661409984</v>
      </c>
      <c r="J13" s="6">
        <f t="shared" si="4"/>
        <v>0.37275647796904654</v>
      </c>
    </row>
    <row r="14" spans="1:30" ht="15.75" x14ac:dyDescent="0.25">
      <c r="A14" s="5">
        <v>11</v>
      </c>
      <c r="B14" s="7">
        <v>2021</v>
      </c>
      <c r="C14" s="12">
        <v>853</v>
      </c>
      <c r="D14" s="12">
        <v>28496339</v>
      </c>
      <c r="E14" s="12">
        <v>5881</v>
      </c>
      <c r="F14" s="12">
        <v>3361814264</v>
      </c>
      <c r="G14" s="14">
        <f t="shared" si="0"/>
        <v>2.993366972508293E-5</v>
      </c>
      <c r="H14" s="15">
        <f t="shared" si="1"/>
        <v>1.7493530392135905E-6</v>
      </c>
      <c r="I14" s="18">
        <f t="shared" si="2"/>
        <v>17.111280029867157</v>
      </c>
      <c r="J14" s="6">
        <f t="shared" si="4"/>
        <v>-0.4125555793356438</v>
      </c>
    </row>
    <row r="15" spans="1:30" ht="15.75" x14ac:dyDescent="0.25">
      <c r="A15" s="8">
        <v>12</v>
      </c>
      <c r="B15" s="7">
        <v>2022</v>
      </c>
      <c r="C15" s="12">
        <v>1497</v>
      </c>
      <c r="D15" s="12">
        <v>25025410</v>
      </c>
      <c r="E15" s="12">
        <v>7963</v>
      </c>
      <c r="F15" s="12">
        <v>3593601450</v>
      </c>
      <c r="G15" s="14">
        <f t="shared" si="0"/>
        <v>5.9819199765358489E-5</v>
      </c>
      <c r="H15" s="15">
        <f t="shared" si="1"/>
        <v>2.2158828993126104E-6</v>
      </c>
      <c r="I15" s="18">
        <f t="shared" si="2"/>
        <v>26.99565025927815</v>
      </c>
      <c r="J15" s="6">
        <f t="shared" si="4"/>
        <v>0.57765229790864048</v>
      </c>
    </row>
    <row r="16" spans="1:30" ht="15.75" x14ac:dyDescent="0.25">
      <c r="A16" s="5">
        <v>13</v>
      </c>
      <c r="B16" s="9">
        <v>2023</v>
      </c>
      <c r="C16" s="13">
        <v>2071</v>
      </c>
      <c r="D16" s="12">
        <v>27050103</v>
      </c>
      <c r="E16" s="13">
        <v>5247</v>
      </c>
      <c r="F16" s="13">
        <v>3388716312</v>
      </c>
      <c r="G16" s="14">
        <f t="shared" si="0"/>
        <v>7.6561630837413083E-5</v>
      </c>
      <c r="H16" s="15">
        <f t="shared" si="1"/>
        <v>1.5483739318689832E-6</v>
      </c>
      <c r="I16" s="18">
        <f t="shared" si="2"/>
        <v>49.446473659627202</v>
      </c>
      <c r="J16" s="6">
        <f t="shared" si="4"/>
        <v>0.83164595720871426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6"/>
  <sheetViews>
    <sheetView topLeftCell="R1" workbookViewId="0">
      <selection activeCell="X8" sqref="X8:Y8"/>
    </sheetView>
  </sheetViews>
  <sheetFormatPr defaultRowHeight="15" x14ac:dyDescent="0.25"/>
  <cols>
    <col min="3" max="3" width="13.7109375" customWidth="1"/>
    <col min="4" max="4" width="14.7109375" customWidth="1"/>
    <col min="5" max="5" width="15" customWidth="1"/>
    <col min="6" max="6" width="20" customWidth="1"/>
    <col min="7" max="7" width="10" customWidth="1"/>
    <col min="9" max="9" width="9.7109375" customWidth="1"/>
    <col min="10" max="10" width="13.42578125" customWidth="1"/>
    <col min="13" max="13" width="15.42578125" customWidth="1"/>
    <col min="14" max="14" width="11.42578125" customWidth="1"/>
    <col min="15" max="15" width="11.140625" customWidth="1"/>
    <col min="16" max="16" width="10.42578125" customWidth="1"/>
    <col min="17" max="17" width="10.5703125" customWidth="1"/>
    <col min="18" max="20" width="11.140625" customWidth="1"/>
    <col min="23" max="23" width="10.140625" customWidth="1"/>
    <col min="24" max="24" width="18" customWidth="1"/>
    <col min="25" max="25" width="17.42578125" customWidth="1"/>
    <col min="29" max="29" width="22" customWidth="1"/>
    <col min="30" max="30" width="23.5703125" customWidth="1"/>
  </cols>
  <sheetData>
    <row r="2" spans="1:30" ht="90" x14ac:dyDescent="0.25">
      <c r="A2" s="1"/>
      <c r="B2" s="1" t="s">
        <v>3</v>
      </c>
      <c r="C2" s="2" t="s">
        <v>19</v>
      </c>
      <c r="D2" s="2" t="s">
        <v>20</v>
      </c>
      <c r="E2" s="2" t="s">
        <v>12</v>
      </c>
      <c r="F2" s="2" t="s">
        <v>13</v>
      </c>
      <c r="G2" s="2" t="s">
        <v>21</v>
      </c>
      <c r="H2" s="3" t="s">
        <v>15</v>
      </c>
      <c r="I2" s="1" t="s">
        <v>4</v>
      </c>
      <c r="J2" s="3" t="s">
        <v>5</v>
      </c>
      <c r="M2" s="1"/>
      <c r="N2" s="1">
        <v>2011</v>
      </c>
      <c r="O2" s="1">
        <v>2013</v>
      </c>
      <c r="P2" s="1">
        <v>2015</v>
      </c>
      <c r="Q2" s="1">
        <v>2017</v>
      </c>
      <c r="R2" s="1">
        <v>2019</v>
      </c>
      <c r="S2" s="1">
        <v>2021</v>
      </c>
      <c r="T2" s="1">
        <v>2023</v>
      </c>
      <c r="W2" s="25"/>
      <c r="X2" s="26" t="s">
        <v>57</v>
      </c>
      <c r="Y2" s="26" t="s">
        <v>40</v>
      </c>
      <c r="Z2" s="25"/>
      <c r="AA2" s="25"/>
      <c r="AB2" s="25"/>
      <c r="AC2" s="25"/>
      <c r="AD2" s="25"/>
    </row>
    <row r="3" spans="1:30" x14ac:dyDescent="0.25">
      <c r="A3" s="1"/>
      <c r="B3" s="1"/>
      <c r="C3" s="2" t="s">
        <v>6</v>
      </c>
      <c r="D3" s="2" t="s">
        <v>7</v>
      </c>
      <c r="E3" s="2" t="s">
        <v>8</v>
      </c>
      <c r="F3" s="2" t="s">
        <v>9</v>
      </c>
      <c r="G3" s="2"/>
      <c r="H3" s="3"/>
      <c r="I3" s="4"/>
      <c r="J3" s="4"/>
      <c r="M3" s="1" t="s">
        <v>49</v>
      </c>
      <c r="N3" s="24">
        <f>G4</f>
        <v>7.3725470921445505E-5</v>
      </c>
      <c r="O3" s="24">
        <f>G6</f>
        <v>2.7789502079561692E-4</v>
      </c>
      <c r="P3" s="24">
        <f>G8</f>
        <v>1.0382532453602036E-3</v>
      </c>
      <c r="Q3" s="24">
        <f>G10</f>
        <v>4.9900640892255191E-3</v>
      </c>
      <c r="R3" s="24">
        <f>G12</f>
        <v>2.9212075769363293E-3</v>
      </c>
      <c r="S3" s="24">
        <f>G14</f>
        <v>1.3764738800918252E-3</v>
      </c>
      <c r="T3" s="24">
        <f>G16</f>
        <v>1.7536514012898173E-3</v>
      </c>
      <c r="W3" s="25" t="s">
        <v>62</v>
      </c>
      <c r="X3" s="27">
        <f>O4</f>
        <v>2.7693217462349486</v>
      </c>
      <c r="Y3" s="27">
        <f>O6</f>
        <v>0.19495479733190138</v>
      </c>
      <c r="Z3" s="28" t="s">
        <v>35</v>
      </c>
      <c r="AA3" s="28" t="s">
        <v>35</v>
      </c>
      <c r="AB3" s="28" t="s">
        <v>36</v>
      </c>
      <c r="AC3" s="28" t="s">
        <v>43</v>
      </c>
      <c r="AD3" s="28" t="s">
        <v>52</v>
      </c>
    </row>
    <row r="4" spans="1:30" ht="15.75" x14ac:dyDescent="0.25">
      <c r="A4" s="5">
        <v>1</v>
      </c>
      <c r="B4" s="7">
        <v>2011</v>
      </c>
      <c r="C4" s="16">
        <v>30</v>
      </c>
      <c r="D4" s="12">
        <v>406915</v>
      </c>
      <c r="E4" s="12">
        <v>1785</v>
      </c>
      <c r="F4" s="12">
        <v>1898388400</v>
      </c>
      <c r="G4" s="14">
        <f t="shared" ref="G4:G16" si="0">C4/D4</f>
        <v>7.3725470921445505E-5</v>
      </c>
      <c r="H4" s="15">
        <f t="shared" ref="H4:H16" si="1">E4/F4</f>
        <v>9.4027123216724248E-7</v>
      </c>
      <c r="I4" s="18">
        <f t="shared" ref="I4:I16" si="2">G4/H4</f>
        <v>78.408727608856836</v>
      </c>
      <c r="J4" s="6"/>
      <c r="M4" s="1" t="s">
        <v>32</v>
      </c>
      <c r="N4" s="1"/>
      <c r="O4" s="1">
        <f>(O3-N3)/N3</f>
        <v>2.7693217462349486</v>
      </c>
      <c r="P4" s="1">
        <f t="shared" ref="P4:T4" si="3">(P3-O3)/O3</f>
        <v>2.73613475472742</v>
      </c>
      <c r="Q4" s="1">
        <f t="shared" si="3"/>
        <v>3.806210923515394</v>
      </c>
      <c r="R4" s="1">
        <f t="shared" si="3"/>
        <v>-0.4145951785982544</v>
      </c>
      <c r="S4" s="1">
        <f t="shared" si="3"/>
        <v>-0.52879970223292805</v>
      </c>
      <c r="T4" s="1">
        <f t="shared" si="3"/>
        <v>0.2740172019630554</v>
      </c>
      <c r="W4" s="25" t="s">
        <v>63</v>
      </c>
      <c r="X4" s="27">
        <f>P4</f>
        <v>2.73613475472742</v>
      </c>
      <c r="Y4" s="27">
        <f>P6</f>
        <v>-7.7169595244290373E-2</v>
      </c>
      <c r="Z4" s="28" t="s">
        <v>35</v>
      </c>
      <c r="AA4" s="28" t="s">
        <v>38</v>
      </c>
      <c r="AB4" s="28" t="s">
        <v>36</v>
      </c>
      <c r="AC4" s="28" t="s">
        <v>48</v>
      </c>
      <c r="AD4" s="28" t="s">
        <v>51</v>
      </c>
    </row>
    <row r="5" spans="1:30" ht="15.75" x14ac:dyDescent="0.25">
      <c r="A5" s="8">
        <v>2</v>
      </c>
      <c r="B5" s="7">
        <v>2012</v>
      </c>
      <c r="C5" s="16">
        <v>144</v>
      </c>
      <c r="D5" s="12">
        <v>763992</v>
      </c>
      <c r="E5" s="12">
        <v>1439</v>
      </c>
      <c r="F5" s="12">
        <v>2048782200</v>
      </c>
      <c r="G5" s="14">
        <f t="shared" si="0"/>
        <v>1.8848364904344549E-4</v>
      </c>
      <c r="H5" s="15">
        <f t="shared" si="1"/>
        <v>7.0236846063969123E-7</v>
      </c>
      <c r="I5" s="18">
        <f t="shared" si="2"/>
        <v>268.35437467078395</v>
      </c>
      <c r="J5" s="6">
        <f t="shared" ref="J5:J16" si="4">(I5-I4)/I4</f>
        <v>2.4225064333332118</v>
      </c>
      <c r="M5" s="1" t="s">
        <v>15</v>
      </c>
      <c r="N5" s="24">
        <f>H4</f>
        <v>9.4027123216724248E-7</v>
      </c>
      <c r="O5" s="24">
        <f>H6</f>
        <v>1.1235816196714244E-6</v>
      </c>
      <c r="P5" s="24">
        <f>H8</f>
        <v>1.0368752808574564E-6</v>
      </c>
      <c r="Q5" s="24">
        <f>H10</f>
        <v>9.4946899509260638E-7</v>
      </c>
      <c r="R5" s="24">
        <f>H12</f>
        <v>1.3793190413807271E-6</v>
      </c>
      <c r="S5" s="24">
        <f>H14</f>
        <v>1.7493530392135905E-6</v>
      </c>
      <c r="T5" s="24">
        <f>H16</f>
        <v>1.5483739318689832E-6</v>
      </c>
      <c r="W5" s="25" t="s">
        <v>64</v>
      </c>
      <c r="X5" s="27">
        <f>Q4</f>
        <v>3.806210923515394</v>
      </c>
      <c r="Y5" s="27">
        <f>Q6</f>
        <v>-8.4297781400062277E-2</v>
      </c>
      <c r="Z5" s="28" t="s">
        <v>35</v>
      </c>
      <c r="AA5" s="28" t="s">
        <v>38</v>
      </c>
      <c r="AB5" s="28" t="s">
        <v>36</v>
      </c>
      <c r="AC5" s="28" t="s">
        <v>48</v>
      </c>
      <c r="AD5" s="28" t="s">
        <v>51</v>
      </c>
    </row>
    <row r="6" spans="1:30" ht="15.75" x14ac:dyDescent="0.25">
      <c r="A6" s="5">
        <v>3</v>
      </c>
      <c r="B6" s="7">
        <v>2013</v>
      </c>
      <c r="C6" s="16">
        <v>239</v>
      </c>
      <c r="D6" s="12">
        <v>860037</v>
      </c>
      <c r="E6" s="12">
        <v>2482</v>
      </c>
      <c r="F6" s="12">
        <v>2209007300</v>
      </c>
      <c r="G6" s="14">
        <f t="shared" si="0"/>
        <v>2.7789502079561692E-4</v>
      </c>
      <c r="H6" s="15">
        <f t="shared" si="1"/>
        <v>1.1235816196714244E-6</v>
      </c>
      <c r="I6" s="18">
        <f t="shared" si="2"/>
        <v>247.32962512939949</v>
      </c>
      <c r="J6" s="6">
        <f t="shared" si="4"/>
        <v>-7.8346960310140434E-2</v>
      </c>
      <c r="M6" s="1" t="s">
        <v>32</v>
      </c>
      <c r="N6" s="1"/>
      <c r="O6" s="1">
        <f>(O5-N5)/N5</f>
        <v>0.19495479733190138</v>
      </c>
      <c r="P6" s="1">
        <f t="shared" ref="P6:T6" si="5">(P5-O5)/O5</f>
        <v>-7.7169595244290373E-2</v>
      </c>
      <c r="Q6" s="1">
        <f t="shared" si="5"/>
        <v>-8.4297781400062277E-2</v>
      </c>
      <c r="R6" s="1">
        <f t="shared" si="5"/>
        <v>0.45272678571899588</v>
      </c>
      <c r="S6" s="1">
        <f t="shared" si="5"/>
        <v>0.26827295696755671</v>
      </c>
      <c r="T6" s="1">
        <f t="shared" si="5"/>
        <v>-0.11488767723806971</v>
      </c>
      <c r="W6" s="25" t="s">
        <v>65</v>
      </c>
      <c r="X6" s="27">
        <f>R4</f>
        <v>-0.4145951785982544</v>
      </c>
      <c r="Y6" s="27">
        <f>R6</f>
        <v>0.45272678571899588</v>
      </c>
      <c r="Z6" s="28" t="s">
        <v>38</v>
      </c>
      <c r="AA6" s="28" t="s">
        <v>35</v>
      </c>
      <c r="AB6" s="28" t="s">
        <v>37</v>
      </c>
      <c r="AC6" s="28" t="s">
        <v>45</v>
      </c>
      <c r="AD6" s="28" t="s">
        <v>51</v>
      </c>
    </row>
    <row r="7" spans="1:30" ht="15.75" x14ac:dyDescent="0.25">
      <c r="A7" s="8">
        <v>4</v>
      </c>
      <c r="B7" s="7">
        <v>2014</v>
      </c>
      <c r="C7" s="16">
        <v>446</v>
      </c>
      <c r="D7" s="12">
        <v>708860</v>
      </c>
      <c r="E7" s="12">
        <v>2094</v>
      </c>
      <c r="F7" s="12">
        <v>2342292696</v>
      </c>
      <c r="G7" s="14">
        <f t="shared" si="0"/>
        <v>6.2917924554919166E-4</v>
      </c>
      <c r="H7" s="15">
        <f t="shared" si="1"/>
        <v>8.9399587147071049E-7</v>
      </c>
      <c r="I7" s="18">
        <f t="shared" si="2"/>
        <v>703.78316682171067</v>
      </c>
      <c r="J7" s="6">
        <f t="shared" si="4"/>
        <v>1.8455271642186049</v>
      </c>
      <c r="M7" s="1" t="s">
        <v>50</v>
      </c>
      <c r="N7" s="1"/>
      <c r="O7" s="1">
        <f>(O4/O3)-(O6/O5)</f>
        <v>-163546.56180928275</v>
      </c>
      <c r="P7" s="1">
        <f t="shared" ref="P7:T7" si="6">(P4/P3)-(P6/P5)</f>
        <v>77060.472064307338</v>
      </c>
      <c r="Q7" s="1">
        <f t="shared" si="6"/>
        <v>89546.890776590997</v>
      </c>
      <c r="R7" s="1">
        <f t="shared" si="6"/>
        <v>-328366.77614444855</v>
      </c>
      <c r="S7" s="1">
        <f t="shared" si="6"/>
        <v>-153739.69665069762</v>
      </c>
      <c r="T7" s="1">
        <f t="shared" si="6"/>
        <v>74355.177643034243</v>
      </c>
      <c r="W7" s="29" t="s">
        <v>66</v>
      </c>
      <c r="X7" s="30">
        <f>S4</f>
        <v>-0.52879970223292805</v>
      </c>
      <c r="Y7" s="30">
        <f>S6</f>
        <v>0.26827295696755671</v>
      </c>
      <c r="Z7" s="31" t="s">
        <v>38</v>
      </c>
      <c r="AA7" s="31" t="s">
        <v>35</v>
      </c>
      <c r="AB7" s="31" t="s">
        <v>37</v>
      </c>
      <c r="AC7" s="31" t="s">
        <v>45</v>
      </c>
      <c r="AD7" s="31" t="s">
        <v>51</v>
      </c>
    </row>
    <row r="8" spans="1:30" ht="15.75" x14ac:dyDescent="0.25">
      <c r="A8" s="5">
        <v>5</v>
      </c>
      <c r="B8" s="7">
        <v>2015</v>
      </c>
      <c r="C8" s="16">
        <v>634</v>
      </c>
      <c r="D8" s="12">
        <v>610641</v>
      </c>
      <c r="E8" s="12">
        <v>2366</v>
      </c>
      <c r="F8" s="12">
        <v>2281855922</v>
      </c>
      <c r="G8" s="14">
        <f t="shared" si="0"/>
        <v>1.0382532453602036E-3</v>
      </c>
      <c r="H8" s="15">
        <f t="shared" si="1"/>
        <v>1.0368752808574564E-6</v>
      </c>
      <c r="I8" s="18">
        <f t="shared" si="2"/>
        <v>1001.3289587746827</v>
      </c>
      <c r="J8" s="6">
        <f t="shared" si="4"/>
        <v>0.4227804897589279</v>
      </c>
      <c r="W8" s="29" t="s">
        <v>67</v>
      </c>
      <c r="X8" s="30">
        <f>T4</f>
        <v>0.2740172019630554</v>
      </c>
      <c r="Y8" s="30">
        <f>T6</f>
        <v>-0.11488767723806971</v>
      </c>
      <c r="Z8" s="31" t="s">
        <v>35</v>
      </c>
      <c r="AA8" s="31" t="s">
        <v>38</v>
      </c>
      <c r="AB8" s="31" t="s">
        <v>36</v>
      </c>
      <c r="AC8" s="31" t="s">
        <v>48</v>
      </c>
      <c r="AD8" s="31" t="s">
        <v>51</v>
      </c>
    </row>
    <row r="9" spans="1:30" ht="15.75" x14ac:dyDescent="0.25">
      <c r="A9" s="8">
        <v>6</v>
      </c>
      <c r="B9" s="7">
        <v>2016</v>
      </c>
      <c r="C9" s="16">
        <v>1122</v>
      </c>
      <c r="D9" s="12">
        <v>517258</v>
      </c>
      <c r="E9" s="12">
        <v>2424</v>
      </c>
      <c r="F9" s="12">
        <v>2118980582</v>
      </c>
      <c r="G9" s="14">
        <f t="shared" si="0"/>
        <v>2.1691302986130714E-3</v>
      </c>
      <c r="H9" s="15">
        <f t="shared" si="1"/>
        <v>1.1439463016277892E-6</v>
      </c>
      <c r="I9" s="18">
        <f t="shared" si="2"/>
        <v>1896.1819235102967</v>
      </c>
      <c r="J9" s="6">
        <f t="shared" si="4"/>
        <v>0.89366532036648316</v>
      </c>
    </row>
    <row r="10" spans="1:30" ht="15.75" x14ac:dyDescent="0.25">
      <c r="A10" s="5">
        <v>7</v>
      </c>
      <c r="B10" s="7">
        <v>2017</v>
      </c>
      <c r="C10" s="16">
        <v>3837</v>
      </c>
      <c r="D10" s="12">
        <v>768928</v>
      </c>
      <c r="E10" s="12">
        <v>2157</v>
      </c>
      <c r="F10" s="12">
        <v>2271796142</v>
      </c>
      <c r="G10" s="14">
        <f t="shared" si="0"/>
        <v>4.9900640892255191E-3</v>
      </c>
      <c r="H10" s="15">
        <f t="shared" si="1"/>
        <v>9.4946899509260638E-7</v>
      </c>
      <c r="I10" s="18">
        <f t="shared" si="2"/>
        <v>5255.6366927377276</v>
      </c>
      <c r="J10" s="6">
        <f t="shared" si="4"/>
        <v>1.7716943335311721</v>
      </c>
    </row>
    <row r="11" spans="1:30" ht="15.75" x14ac:dyDescent="0.25">
      <c r="A11" s="8">
        <v>8</v>
      </c>
      <c r="B11" s="7">
        <v>2018</v>
      </c>
      <c r="C11" s="16">
        <v>1738</v>
      </c>
      <c r="D11" s="12">
        <v>901091</v>
      </c>
      <c r="E11" s="12">
        <v>2593</v>
      </c>
      <c r="F11" s="12">
        <v>2494230195</v>
      </c>
      <c r="G11" s="14">
        <f t="shared" si="0"/>
        <v>1.9287730096072427E-3</v>
      </c>
      <c r="H11" s="15">
        <f t="shared" si="1"/>
        <v>1.0395993141282616E-6</v>
      </c>
      <c r="I11" s="18">
        <f t="shared" si="2"/>
        <v>1855.3042344247626</v>
      </c>
      <c r="J11" s="6">
        <f t="shared" si="4"/>
        <v>-0.64698773090833439</v>
      </c>
    </row>
    <row r="12" spans="1:30" ht="15.75" x14ac:dyDescent="0.25">
      <c r="A12" s="5">
        <v>9</v>
      </c>
      <c r="B12" s="7">
        <v>2019</v>
      </c>
      <c r="C12" s="16">
        <v>2696</v>
      </c>
      <c r="D12" s="12">
        <v>922906</v>
      </c>
      <c r="E12" s="12">
        <v>3446</v>
      </c>
      <c r="F12" s="12">
        <v>2498334248</v>
      </c>
      <c r="G12" s="14">
        <f t="shared" si="0"/>
        <v>2.9212075769363293E-3</v>
      </c>
      <c r="H12" s="15">
        <f t="shared" si="1"/>
        <v>1.3793190413807271E-6</v>
      </c>
      <c r="I12" s="18">
        <f t="shared" si="2"/>
        <v>2117.8621401558698</v>
      </c>
      <c r="J12" s="6">
        <f t="shared" si="4"/>
        <v>0.14151744002918926</v>
      </c>
    </row>
    <row r="13" spans="1:30" ht="15.75" x14ac:dyDescent="0.25">
      <c r="A13" s="8">
        <v>10</v>
      </c>
      <c r="B13" s="7">
        <v>2020</v>
      </c>
      <c r="C13" s="16">
        <v>1615</v>
      </c>
      <c r="D13" s="12">
        <v>1052392</v>
      </c>
      <c r="E13" s="12">
        <v>3290</v>
      </c>
      <c r="F13" s="12">
        <v>2588402392</v>
      </c>
      <c r="G13" s="14">
        <f t="shared" si="0"/>
        <v>1.5345992747949433E-3</v>
      </c>
      <c r="H13" s="15">
        <f t="shared" si="1"/>
        <v>1.2710543036772159E-6</v>
      </c>
      <c r="I13" s="18">
        <f t="shared" si="2"/>
        <v>1207.3435968512756</v>
      </c>
      <c r="J13" s="6">
        <f t="shared" si="4"/>
        <v>-0.42992342421191881</v>
      </c>
    </row>
    <row r="14" spans="1:30" ht="15.75" x14ac:dyDescent="0.25">
      <c r="A14" s="5">
        <v>11</v>
      </c>
      <c r="B14" s="7">
        <v>2021</v>
      </c>
      <c r="C14" s="16">
        <v>1830</v>
      </c>
      <c r="D14" s="12">
        <v>1329484</v>
      </c>
      <c r="E14" s="12">
        <v>5881</v>
      </c>
      <c r="F14" s="12">
        <v>3361814264</v>
      </c>
      <c r="G14" s="14">
        <f t="shared" si="0"/>
        <v>1.3764738800918252E-3</v>
      </c>
      <c r="H14" s="15">
        <f t="shared" si="1"/>
        <v>1.7493530392135905E-6</v>
      </c>
      <c r="I14" s="18">
        <f t="shared" si="2"/>
        <v>786.84739400036108</v>
      </c>
      <c r="J14" s="6">
        <f t="shared" si="4"/>
        <v>-0.34828213273136077</v>
      </c>
    </row>
    <row r="15" spans="1:30" ht="15.75" x14ac:dyDescent="0.25">
      <c r="A15" s="8">
        <v>12</v>
      </c>
      <c r="B15" s="7">
        <v>2022</v>
      </c>
      <c r="C15" s="16">
        <v>2073</v>
      </c>
      <c r="D15" s="12">
        <v>825239</v>
      </c>
      <c r="E15" s="12">
        <v>7963</v>
      </c>
      <c r="F15" s="12">
        <v>3593601450</v>
      </c>
      <c r="G15" s="14">
        <f t="shared" si="0"/>
        <v>2.5119995540685788E-3</v>
      </c>
      <c r="H15" s="15">
        <f t="shared" si="1"/>
        <v>2.2158828993126104E-6</v>
      </c>
      <c r="I15" s="18">
        <f t="shared" si="2"/>
        <v>1133.6337109004392</v>
      </c>
      <c r="J15" s="6">
        <f t="shared" si="4"/>
        <v>0.44072881164034067</v>
      </c>
    </row>
    <row r="16" spans="1:30" ht="15.75" x14ac:dyDescent="0.25">
      <c r="A16" s="5">
        <v>13</v>
      </c>
      <c r="B16" s="9">
        <v>2023</v>
      </c>
      <c r="C16" s="17">
        <v>1935</v>
      </c>
      <c r="D16" s="12">
        <v>1103412</v>
      </c>
      <c r="E16" s="13">
        <v>5247</v>
      </c>
      <c r="F16" s="13">
        <v>3388716312</v>
      </c>
      <c r="G16" s="14">
        <f t="shared" si="0"/>
        <v>1.7536514012898173E-3</v>
      </c>
      <c r="H16" s="15">
        <f t="shared" si="1"/>
        <v>1.5483739318689832E-6</v>
      </c>
      <c r="I16" s="18">
        <f t="shared" si="2"/>
        <v>1132.5761595411591</v>
      </c>
      <c r="J16" s="6">
        <f t="shared" si="4"/>
        <v>-9.3288630102580624E-4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6"/>
  <sheetViews>
    <sheetView topLeftCell="P1" workbookViewId="0">
      <selection activeCell="X8" sqref="X8:Y8"/>
    </sheetView>
  </sheetViews>
  <sheetFormatPr defaultRowHeight="15" x14ac:dyDescent="0.25"/>
  <cols>
    <col min="3" max="3" width="13.5703125" customWidth="1"/>
    <col min="4" max="4" width="14.5703125" customWidth="1"/>
    <col min="5" max="5" width="14.42578125" customWidth="1"/>
    <col min="6" max="6" width="16" customWidth="1"/>
    <col min="9" max="9" width="9.7109375" customWidth="1"/>
    <col min="10" max="10" width="13.7109375" customWidth="1"/>
    <col min="13" max="13" width="18" customWidth="1"/>
    <col min="14" max="14" width="10" customWidth="1"/>
    <col min="15" max="15" width="10.140625" customWidth="1"/>
    <col min="16" max="16" width="11.140625" customWidth="1"/>
    <col min="17" max="17" width="9.7109375" customWidth="1"/>
    <col min="18" max="20" width="9.85546875" customWidth="1"/>
    <col min="22" max="22" width="7.7109375" customWidth="1"/>
    <col min="23" max="23" width="10.5703125" customWidth="1"/>
    <col min="24" max="24" width="16.85546875" customWidth="1"/>
    <col min="25" max="25" width="15.5703125" customWidth="1"/>
    <col min="29" max="29" width="23" customWidth="1"/>
    <col min="30" max="30" width="24.5703125" customWidth="1"/>
  </cols>
  <sheetData>
    <row r="2" spans="1:30" ht="90" x14ac:dyDescent="0.25">
      <c r="A2" s="1"/>
      <c r="B2" s="1" t="s">
        <v>3</v>
      </c>
      <c r="C2" s="2" t="s">
        <v>22</v>
      </c>
      <c r="D2" s="2" t="s">
        <v>23</v>
      </c>
      <c r="E2" s="2" t="s">
        <v>12</v>
      </c>
      <c r="F2" s="2" t="s">
        <v>13</v>
      </c>
      <c r="G2" s="2" t="s">
        <v>24</v>
      </c>
      <c r="H2" s="3" t="s">
        <v>15</v>
      </c>
      <c r="I2" s="1" t="s">
        <v>4</v>
      </c>
      <c r="J2" s="3" t="s">
        <v>5</v>
      </c>
      <c r="M2" s="1"/>
      <c r="N2" s="1">
        <v>2011</v>
      </c>
      <c r="O2" s="1">
        <v>2013</v>
      </c>
      <c r="P2" s="1">
        <v>2015</v>
      </c>
      <c r="Q2" s="1">
        <v>2017</v>
      </c>
      <c r="R2" s="1">
        <v>2019</v>
      </c>
      <c r="S2" s="1">
        <v>2021</v>
      </c>
      <c r="T2" s="1">
        <v>2023</v>
      </c>
      <c r="W2" s="25"/>
      <c r="X2" s="26" t="s">
        <v>56</v>
      </c>
      <c r="Y2" s="26" t="s">
        <v>40</v>
      </c>
      <c r="Z2" s="25"/>
      <c r="AA2" s="25"/>
      <c r="AB2" s="25"/>
      <c r="AC2" s="25"/>
      <c r="AD2" s="25"/>
    </row>
    <row r="3" spans="1:30" x14ac:dyDescent="0.25">
      <c r="A3" s="1"/>
      <c r="B3" s="1"/>
      <c r="C3" s="2" t="s">
        <v>6</v>
      </c>
      <c r="D3" s="2" t="s">
        <v>7</v>
      </c>
      <c r="E3" s="2" t="s">
        <v>8</v>
      </c>
      <c r="F3" s="2" t="s">
        <v>9</v>
      </c>
      <c r="G3" s="2"/>
      <c r="H3" s="3"/>
      <c r="I3" s="4"/>
      <c r="J3" s="4"/>
      <c r="M3" s="1" t="s">
        <v>54</v>
      </c>
      <c r="N3" s="24">
        <f>G4</f>
        <v>4.3590069397569985E-7</v>
      </c>
      <c r="O3" s="24">
        <f>G6</f>
        <v>4.9554261628891939E-6</v>
      </c>
      <c r="P3" s="24">
        <f>G8</f>
        <v>3.8882491925070182E-5</v>
      </c>
      <c r="Q3" s="24">
        <f>G10</f>
        <v>9.9786127958094691E-6</v>
      </c>
      <c r="R3" s="24">
        <f>G12</f>
        <v>3.8051795288350893E-5</v>
      </c>
      <c r="S3" s="24">
        <f>G14</f>
        <v>3.5227595937168252E-5</v>
      </c>
      <c r="T3" s="24">
        <f>G16</f>
        <v>8.9930961509964243E-6</v>
      </c>
      <c r="W3" s="25" t="s">
        <v>62</v>
      </c>
      <c r="X3" s="27">
        <f>O4</f>
        <v>10.36824563799718</v>
      </c>
      <c r="Y3" s="27">
        <f>O6</f>
        <v>0.19495479733190138</v>
      </c>
      <c r="Z3" s="28" t="s">
        <v>35</v>
      </c>
      <c r="AA3" s="28" t="s">
        <v>35</v>
      </c>
      <c r="AB3" s="28" t="s">
        <v>36</v>
      </c>
      <c r="AC3" s="28" t="s">
        <v>43</v>
      </c>
      <c r="AD3" s="28" t="s">
        <v>52</v>
      </c>
    </row>
    <row r="4" spans="1:30" ht="15.75" x14ac:dyDescent="0.25">
      <c r="A4" s="5">
        <v>1</v>
      </c>
      <c r="B4" s="7">
        <v>2011</v>
      </c>
      <c r="C4" s="12">
        <v>10</v>
      </c>
      <c r="D4" s="12">
        <v>22941005</v>
      </c>
      <c r="E4" s="12">
        <v>1785</v>
      </c>
      <c r="F4" s="12">
        <v>1898388400</v>
      </c>
      <c r="G4" s="14">
        <f t="shared" ref="G4:G16" si="0">C4/D4</f>
        <v>4.3590069397569985E-7</v>
      </c>
      <c r="H4" s="15">
        <f t="shared" ref="H4:H16" si="1">E4/F4</f>
        <v>9.4027123216724248E-7</v>
      </c>
      <c r="I4" s="18">
        <f t="shared" ref="I4:I16" si="2">G4/H4</f>
        <v>0.46359037590779745</v>
      </c>
      <c r="J4" s="6"/>
      <c r="M4" s="1" t="s">
        <v>32</v>
      </c>
      <c r="N4" s="1"/>
      <c r="O4" s="1">
        <f>(O3-N3)/N3</f>
        <v>10.36824563799718</v>
      </c>
      <c r="P4" s="1">
        <f t="shared" ref="P4:T4" si="3">(P3-O3)/O3</f>
        <v>6.8464476408221318</v>
      </c>
      <c r="Q4" s="1">
        <f t="shared" si="3"/>
        <v>-0.7433648847651253</v>
      </c>
      <c r="R4" s="1">
        <f t="shared" si="3"/>
        <v>2.8133351866635001</v>
      </c>
      <c r="S4" s="1">
        <f t="shared" si="3"/>
        <v>-7.4219871356430753E-2</v>
      </c>
      <c r="T4" s="1">
        <f t="shared" si="3"/>
        <v>-0.7447144515045403</v>
      </c>
      <c r="W4" s="25" t="s">
        <v>63</v>
      </c>
      <c r="X4" s="27">
        <f>P4</f>
        <v>6.8464476408221318</v>
      </c>
      <c r="Y4" s="27">
        <f>P6</f>
        <v>-7.7169595244290373E-2</v>
      </c>
      <c r="Z4" s="28" t="s">
        <v>35</v>
      </c>
      <c r="AA4" s="28" t="s">
        <v>38</v>
      </c>
      <c r="AB4" s="28" t="s">
        <v>36</v>
      </c>
      <c r="AC4" s="28" t="s">
        <v>48</v>
      </c>
      <c r="AD4" s="28" t="s">
        <v>51</v>
      </c>
    </row>
    <row r="5" spans="1:30" ht="15.75" x14ac:dyDescent="0.25">
      <c r="A5" s="8">
        <v>2</v>
      </c>
      <c r="B5" s="7">
        <v>2012</v>
      </c>
      <c r="C5" s="12">
        <v>73</v>
      </c>
      <c r="D5" s="12">
        <v>21659503</v>
      </c>
      <c r="E5" s="12">
        <v>1439</v>
      </c>
      <c r="F5" s="12">
        <v>2048782200</v>
      </c>
      <c r="G5" s="14">
        <f t="shared" si="0"/>
        <v>3.3703451090267398E-6</v>
      </c>
      <c r="H5" s="15">
        <f t="shared" si="1"/>
        <v>7.0236846063969123E-7</v>
      </c>
      <c r="I5" s="18">
        <f t="shared" si="2"/>
        <v>4.7985427847331783</v>
      </c>
      <c r="J5" s="6">
        <f t="shared" ref="J5:J16" si="4">(I5-I4)/I4</f>
        <v>9.350824853377782</v>
      </c>
      <c r="M5" s="1" t="s">
        <v>15</v>
      </c>
      <c r="N5" s="24">
        <f>H4</f>
        <v>9.4027123216724248E-7</v>
      </c>
      <c r="O5" s="24">
        <f>H6</f>
        <v>1.1235816196714244E-6</v>
      </c>
      <c r="P5" s="24">
        <f>H8</f>
        <v>1.0368752808574564E-6</v>
      </c>
      <c r="Q5" s="24">
        <f>H10</f>
        <v>9.4946899509260638E-7</v>
      </c>
      <c r="R5" s="24">
        <f>H12</f>
        <v>1.3793190413807271E-6</v>
      </c>
      <c r="S5" s="24">
        <f>H14</f>
        <v>1.7493530392135905E-6</v>
      </c>
      <c r="T5" s="24">
        <f>H16</f>
        <v>1.5483739318689832E-6</v>
      </c>
      <c r="W5" s="25" t="s">
        <v>64</v>
      </c>
      <c r="X5" s="27">
        <f>Q4</f>
        <v>-0.7433648847651253</v>
      </c>
      <c r="Y5" s="27">
        <f>Q6</f>
        <v>-8.4297781400062277E-2</v>
      </c>
      <c r="Z5" s="28" t="s">
        <v>38</v>
      </c>
      <c r="AA5" s="28" t="s">
        <v>38</v>
      </c>
      <c r="AB5" s="28" t="s">
        <v>36</v>
      </c>
      <c r="AC5" s="28" t="s">
        <v>41</v>
      </c>
      <c r="AD5" s="28" t="s">
        <v>51</v>
      </c>
    </row>
    <row r="6" spans="1:30" ht="15.75" x14ac:dyDescent="0.25">
      <c r="A6" s="5">
        <v>3</v>
      </c>
      <c r="B6" s="7">
        <v>2013</v>
      </c>
      <c r="C6" s="12">
        <v>112</v>
      </c>
      <c r="D6" s="12">
        <v>22601487</v>
      </c>
      <c r="E6" s="12">
        <v>2482</v>
      </c>
      <c r="F6" s="12">
        <v>2209007300</v>
      </c>
      <c r="G6" s="14">
        <f t="shared" si="0"/>
        <v>4.9554261628891939E-6</v>
      </c>
      <c r="H6" s="15">
        <f t="shared" si="1"/>
        <v>1.1235816196714244E-6</v>
      </c>
      <c r="I6" s="18">
        <f t="shared" si="2"/>
        <v>4.4103837906660832</v>
      </c>
      <c r="J6" s="6">
        <f t="shared" si="4"/>
        <v>-8.0891014518416668E-2</v>
      </c>
      <c r="M6" s="1" t="s">
        <v>32</v>
      </c>
      <c r="N6" s="1"/>
      <c r="O6" s="1">
        <f>(O5-N5)/N5</f>
        <v>0.19495479733190138</v>
      </c>
      <c r="P6" s="1">
        <f t="shared" ref="P6:T6" si="5">(P5-O5)/O5</f>
        <v>-7.7169595244290373E-2</v>
      </c>
      <c r="Q6" s="1">
        <f t="shared" si="5"/>
        <v>-8.4297781400062277E-2</v>
      </c>
      <c r="R6" s="1">
        <f t="shared" si="5"/>
        <v>0.45272678571899588</v>
      </c>
      <c r="S6" s="1">
        <f t="shared" si="5"/>
        <v>0.26827295696755671</v>
      </c>
      <c r="T6" s="1">
        <f t="shared" si="5"/>
        <v>-0.11488767723806971</v>
      </c>
      <c r="W6" s="25" t="s">
        <v>65</v>
      </c>
      <c r="X6" s="27">
        <f>R4</f>
        <v>2.8133351866635001</v>
      </c>
      <c r="Y6" s="27">
        <f>R6</f>
        <v>0.45272678571899588</v>
      </c>
      <c r="Z6" s="28" t="s">
        <v>35</v>
      </c>
      <c r="AA6" s="28" t="s">
        <v>35</v>
      </c>
      <c r="AB6" s="28" t="s">
        <v>36</v>
      </c>
      <c r="AC6" s="28" t="s">
        <v>43</v>
      </c>
      <c r="AD6" s="28" t="s">
        <v>52</v>
      </c>
    </row>
    <row r="7" spans="1:30" ht="15.75" x14ac:dyDescent="0.25">
      <c r="A7" s="8">
        <v>4</v>
      </c>
      <c r="B7" s="7">
        <v>2014</v>
      </c>
      <c r="C7" s="12">
        <v>302</v>
      </c>
      <c r="D7" s="12">
        <v>17605944</v>
      </c>
      <c r="E7" s="12">
        <v>2094</v>
      </c>
      <c r="F7" s="12">
        <v>2342292696</v>
      </c>
      <c r="G7" s="14">
        <f t="shared" si="0"/>
        <v>1.7153297772615884E-5</v>
      </c>
      <c r="H7" s="15">
        <f t="shared" si="1"/>
        <v>8.9399587147071049E-7</v>
      </c>
      <c r="I7" s="18">
        <f t="shared" si="2"/>
        <v>19.187222581237467</v>
      </c>
      <c r="J7" s="6">
        <f t="shared" si="4"/>
        <v>3.3504655131928316</v>
      </c>
      <c r="M7" s="1" t="s">
        <v>55</v>
      </c>
      <c r="N7" s="1"/>
      <c r="O7" s="1">
        <f>(O4/O3)-(O6/O5)</f>
        <v>1918789.5949575035</v>
      </c>
      <c r="P7" s="1">
        <f t="shared" ref="P7:T7" si="6">(P4/P3)-(P6/P5)</f>
        <v>250505.62187629112</v>
      </c>
      <c r="Q7" s="1">
        <f t="shared" si="6"/>
        <v>14288.318657487209</v>
      </c>
      <c r="R7" s="1">
        <f t="shared" si="6"/>
        <v>-254290.48873843424</v>
      </c>
      <c r="S7" s="1">
        <f t="shared" si="6"/>
        <v>-155462.39418587805</v>
      </c>
      <c r="T7" s="1">
        <f t="shared" si="6"/>
        <v>-8610.6505076846224</v>
      </c>
      <c r="W7" s="29" t="s">
        <v>66</v>
      </c>
      <c r="X7" s="30">
        <f>S4</f>
        <v>-7.4219871356430753E-2</v>
      </c>
      <c r="Y7" s="30">
        <f>S6</f>
        <v>0.26827295696755671</v>
      </c>
      <c r="Z7" s="31" t="s">
        <v>38</v>
      </c>
      <c r="AA7" s="31" t="s">
        <v>35</v>
      </c>
      <c r="AB7" s="31" t="s">
        <v>37</v>
      </c>
      <c r="AC7" s="31" t="s">
        <v>45</v>
      </c>
      <c r="AD7" s="31" t="s">
        <v>51</v>
      </c>
    </row>
    <row r="8" spans="1:30" ht="15.75" x14ac:dyDescent="0.25">
      <c r="A8" s="5">
        <v>5</v>
      </c>
      <c r="B8" s="7">
        <v>2015</v>
      </c>
      <c r="C8" s="12">
        <v>585</v>
      </c>
      <c r="D8" s="12">
        <v>15045332</v>
      </c>
      <c r="E8" s="12">
        <v>2366</v>
      </c>
      <c r="F8" s="12">
        <v>2281855922</v>
      </c>
      <c r="G8" s="14">
        <f t="shared" si="0"/>
        <v>3.8882491925070182E-5</v>
      </c>
      <c r="H8" s="15">
        <f t="shared" si="1"/>
        <v>1.0368752808574564E-6</v>
      </c>
      <c r="I8" s="18">
        <f t="shared" si="2"/>
        <v>37.499680668359495</v>
      </c>
      <c r="J8" s="6">
        <f t="shared" si="4"/>
        <v>0.95440900889059155</v>
      </c>
      <c r="W8" s="29" t="s">
        <v>67</v>
      </c>
      <c r="X8" s="30">
        <f>T4</f>
        <v>-0.7447144515045403</v>
      </c>
      <c r="Y8" s="30">
        <f>T6</f>
        <v>-0.11488767723806971</v>
      </c>
      <c r="Z8" s="31" t="s">
        <v>38</v>
      </c>
      <c r="AA8" s="31" t="s">
        <v>38</v>
      </c>
      <c r="AB8" s="31" t="s">
        <v>36</v>
      </c>
      <c r="AC8" s="31" t="s">
        <v>41</v>
      </c>
      <c r="AD8" s="31" t="s">
        <v>51</v>
      </c>
    </row>
    <row r="9" spans="1:30" ht="15.75" x14ac:dyDescent="0.25">
      <c r="A9" s="8">
        <v>6</v>
      </c>
      <c r="B9" s="7">
        <v>2016</v>
      </c>
      <c r="C9" s="12">
        <v>338</v>
      </c>
      <c r="D9" s="12">
        <v>16785586</v>
      </c>
      <c r="E9" s="12">
        <v>2424</v>
      </c>
      <c r="F9" s="12">
        <v>2118980582</v>
      </c>
      <c r="G9" s="14">
        <f t="shared" si="0"/>
        <v>2.0136324105694016E-5</v>
      </c>
      <c r="H9" s="15">
        <f t="shared" si="1"/>
        <v>1.1439463016277892E-6</v>
      </c>
      <c r="I9" s="18">
        <f t="shared" si="2"/>
        <v>17.602508157105664</v>
      </c>
      <c r="J9" s="6">
        <f t="shared" si="4"/>
        <v>-0.53059578526070361</v>
      </c>
    </row>
    <row r="10" spans="1:30" ht="15.75" x14ac:dyDescent="0.25">
      <c r="A10" s="5">
        <v>7</v>
      </c>
      <c r="B10" s="7">
        <v>2017</v>
      </c>
      <c r="C10" s="12">
        <v>230</v>
      </c>
      <c r="D10" s="12">
        <v>23049296</v>
      </c>
      <c r="E10" s="12">
        <v>2157</v>
      </c>
      <c r="F10" s="12">
        <v>2271796142</v>
      </c>
      <c r="G10" s="14">
        <f t="shared" si="0"/>
        <v>9.9786127958094691E-6</v>
      </c>
      <c r="H10" s="15">
        <f t="shared" si="1"/>
        <v>9.4946899509260638E-7</v>
      </c>
      <c r="I10" s="18">
        <f t="shared" si="2"/>
        <v>10.50967735374677</v>
      </c>
      <c r="J10" s="6">
        <f t="shared" si="4"/>
        <v>-0.40294432702737915</v>
      </c>
    </row>
    <row r="11" spans="1:30" ht="15.75" x14ac:dyDescent="0.25">
      <c r="A11" s="8">
        <v>8</v>
      </c>
      <c r="B11" s="7">
        <v>2018</v>
      </c>
      <c r="C11" s="12">
        <v>670</v>
      </c>
      <c r="D11" s="12">
        <v>27126932</v>
      </c>
      <c r="E11" s="12">
        <v>2593</v>
      </c>
      <c r="F11" s="12">
        <v>2494230195</v>
      </c>
      <c r="G11" s="14">
        <f t="shared" si="0"/>
        <v>2.4698701644550145E-5</v>
      </c>
      <c r="H11" s="15">
        <f t="shared" si="1"/>
        <v>1.0395993141282616E-6</v>
      </c>
      <c r="I11" s="18">
        <f t="shared" si="2"/>
        <v>23.757904905180535</v>
      </c>
      <c r="J11" s="6">
        <f t="shared" si="4"/>
        <v>1.260574145666868</v>
      </c>
    </row>
    <row r="12" spans="1:30" ht="15.75" x14ac:dyDescent="0.25">
      <c r="A12" s="5">
        <v>9</v>
      </c>
      <c r="B12" s="7">
        <v>2019</v>
      </c>
      <c r="C12" s="12">
        <v>1064</v>
      </c>
      <c r="D12" s="12">
        <v>27961887</v>
      </c>
      <c r="E12" s="12">
        <v>3446</v>
      </c>
      <c r="F12" s="12">
        <v>2498334248</v>
      </c>
      <c r="G12" s="14">
        <f t="shared" si="0"/>
        <v>3.8051795288350893E-5</v>
      </c>
      <c r="H12" s="15">
        <f t="shared" si="1"/>
        <v>1.3793190413807271E-6</v>
      </c>
      <c r="I12" s="18">
        <f t="shared" si="2"/>
        <v>27.587377645610005</v>
      </c>
      <c r="J12" s="6">
        <f t="shared" si="4"/>
        <v>0.16118730821228405</v>
      </c>
    </row>
    <row r="13" spans="1:30" ht="15.75" x14ac:dyDescent="0.25">
      <c r="A13" s="8">
        <v>10</v>
      </c>
      <c r="B13" s="7">
        <v>2020</v>
      </c>
      <c r="C13" s="12">
        <v>1273</v>
      </c>
      <c r="D13" s="12">
        <v>31775692</v>
      </c>
      <c r="E13" s="12">
        <v>3290</v>
      </c>
      <c r="F13" s="12">
        <v>2588402392</v>
      </c>
      <c r="G13" s="14">
        <f t="shared" si="0"/>
        <v>4.0062070088040884E-5</v>
      </c>
      <c r="H13" s="15">
        <f t="shared" si="1"/>
        <v>1.2710543036772159E-6</v>
      </c>
      <c r="I13" s="18">
        <f t="shared" si="2"/>
        <v>31.518771442053701</v>
      </c>
      <c r="J13" s="6">
        <f t="shared" si="4"/>
        <v>0.14250697717437097</v>
      </c>
    </row>
    <row r="14" spans="1:30" ht="15.75" x14ac:dyDescent="0.25">
      <c r="A14" s="5">
        <v>11</v>
      </c>
      <c r="B14" s="7">
        <v>2021</v>
      </c>
      <c r="C14" s="12">
        <v>1894</v>
      </c>
      <c r="D14" s="12">
        <v>53764668</v>
      </c>
      <c r="E14" s="12">
        <v>5881</v>
      </c>
      <c r="F14" s="12">
        <v>3361814264</v>
      </c>
      <c r="G14" s="14">
        <f t="shared" si="0"/>
        <v>3.5227595937168252E-5</v>
      </c>
      <c r="H14" s="15">
        <f t="shared" si="1"/>
        <v>1.7493530392135905E-6</v>
      </c>
      <c r="I14" s="18">
        <f t="shared" si="2"/>
        <v>20.137499491243101</v>
      </c>
      <c r="J14" s="6">
        <f t="shared" si="4"/>
        <v>-0.36109503734099285</v>
      </c>
    </row>
    <row r="15" spans="1:30" ht="15.75" x14ac:dyDescent="0.25">
      <c r="A15" s="8">
        <v>12</v>
      </c>
      <c r="B15" s="7">
        <v>2022</v>
      </c>
      <c r="C15" s="12">
        <v>400</v>
      </c>
      <c r="D15" s="12">
        <v>65924117</v>
      </c>
      <c r="E15" s="12">
        <v>7963</v>
      </c>
      <c r="F15" s="12">
        <v>3593601450</v>
      </c>
      <c r="G15" s="14">
        <f t="shared" si="0"/>
        <v>6.0675822172938623E-6</v>
      </c>
      <c r="H15" s="15">
        <f t="shared" si="1"/>
        <v>2.2158828993126104E-6</v>
      </c>
      <c r="I15" s="18">
        <f t="shared" si="2"/>
        <v>2.7382233145876476</v>
      </c>
      <c r="J15" s="6">
        <f t="shared" si="4"/>
        <v>-0.86402366809352982</v>
      </c>
    </row>
    <row r="16" spans="1:30" ht="15.75" x14ac:dyDescent="0.25">
      <c r="A16" s="5">
        <v>13</v>
      </c>
      <c r="B16" s="9">
        <v>2023</v>
      </c>
      <c r="C16" s="13">
        <v>584</v>
      </c>
      <c r="D16" s="12">
        <v>64938703</v>
      </c>
      <c r="E16" s="13">
        <v>5247</v>
      </c>
      <c r="F16" s="13">
        <v>3388716312</v>
      </c>
      <c r="G16" s="14">
        <f t="shared" si="0"/>
        <v>8.9930961509964243E-6</v>
      </c>
      <c r="H16" s="15">
        <f t="shared" si="1"/>
        <v>1.5483739318689832E-6</v>
      </c>
      <c r="I16" s="18">
        <f t="shared" si="2"/>
        <v>5.8080906465153417</v>
      </c>
      <c r="J16" s="6">
        <f t="shared" si="4"/>
        <v>1.1211164975381087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16"/>
  <sheetViews>
    <sheetView tabSelected="1" topLeftCell="R1" workbookViewId="0">
      <selection activeCell="T11" sqref="T11"/>
    </sheetView>
  </sheetViews>
  <sheetFormatPr defaultRowHeight="15" x14ac:dyDescent="0.25"/>
  <cols>
    <col min="3" max="3" width="13.5703125" customWidth="1"/>
    <col min="4" max="4" width="12.7109375" customWidth="1"/>
    <col min="5" max="5" width="12.28515625" customWidth="1"/>
    <col min="6" max="6" width="13" customWidth="1"/>
    <col min="10" max="10" width="11.85546875" customWidth="1"/>
    <col min="13" max="13" width="18.28515625" customWidth="1"/>
    <col min="14" max="14" width="11.5703125" customWidth="1"/>
    <col min="15" max="15" width="10.85546875" customWidth="1"/>
    <col min="16" max="16" width="10.5703125" customWidth="1"/>
    <col min="17" max="17" width="10.42578125" customWidth="1"/>
    <col min="18" max="20" width="12.85546875" customWidth="1"/>
    <col min="23" max="23" width="12.28515625" customWidth="1"/>
    <col min="24" max="24" width="16.28515625" customWidth="1"/>
    <col min="25" max="25" width="17" customWidth="1"/>
    <col min="29" max="29" width="19.7109375" customWidth="1"/>
    <col min="30" max="30" width="23.7109375" customWidth="1"/>
  </cols>
  <sheetData>
    <row r="2" spans="1:30" ht="90" x14ac:dyDescent="0.25">
      <c r="A2" s="1"/>
      <c r="B2" s="1" t="s">
        <v>3</v>
      </c>
      <c r="C2" s="2" t="s">
        <v>25</v>
      </c>
      <c r="D2" s="2" t="s">
        <v>26</v>
      </c>
      <c r="E2" s="2" t="s">
        <v>12</v>
      </c>
      <c r="F2" s="2" t="s">
        <v>13</v>
      </c>
      <c r="G2" s="2" t="s">
        <v>27</v>
      </c>
      <c r="H2" s="3" t="s">
        <v>15</v>
      </c>
      <c r="I2" s="1" t="s">
        <v>4</v>
      </c>
      <c r="J2" s="3" t="s">
        <v>5</v>
      </c>
      <c r="M2" s="1"/>
      <c r="N2" s="1">
        <v>2011</v>
      </c>
      <c r="O2" s="1">
        <v>2013</v>
      </c>
      <c r="P2" s="1">
        <v>2015</v>
      </c>
      <c r="Q2" s="1">
        <v>2017</v>
      </c>
      <c r="R2" s="1">
        <v>2019</v>
      </c>
      <c r="S2" s="1">
        <v>2021</v>
      </c>
      <c r="T2" s="1">
        <v>2023</v>
      </c>
      <c r="W2" s="25"/>
      <c r="X2" s="26" t="s">
        <v>59</v>
      </c>
      <c r="Y2" s="26" t="s">
        <v>40</v>
      </c>
      <c r="Z2" s="25"/>
      <c r="AA2" s="25"/>
      <c r="AB2" s="25"/>
      <c r="AC2" s="25"/>
      <c r="AD2" s="25"/>
    </row>
    <row r="3" spans="1:30" x14ac:dyDescent="0.25">
      <c r="A3" s="1"/>
      <c r="B3" s="1"/>
      <c r="C3" s="2" t="s">
        <v>6</v>
      </c>
      <c r="D3" s="2" t="s">
        <v>7</v>
      </c>
      <c r="E3" s="2" t="s">
        <v>8</v>
      </c>
      <c r="F3" s="2" t="s">
        <v>9</v>
      </c>
      <c r="G3" s="2"/>
      <c r="H3" s="3"/>
      <c r="I3" s="4"/>
      <c r="J3" s="4"/>
      <c r="M3" s="1" t="s">
        <v>60</v>
      </c>
      <c r="N3" s="24">
        <f>G4</f>
        <v>7.7025484765218685E-6</v>
      </c>
      <c r="O3" s="24">
        <f>G6</f>
        <v>6.3505846760671093E-6</v>
      </c>
      <c r="P3" s="24">
        <f>G8</f>
        <v>9.8038060774363456E-6</v>
      </c>
      <c r="Q3" s="24">
        <f>G10</f>
        <v>7.4155427946166878E-6</v>
      </c>
      <c r="R3" s="24">
        <f>G12</f>
        <v>1.1254282028850568E-5</v>
      </c>
      <c r="S3" s="24">
        <f>G14</f>
        <v>2.6148594685048529E-6</v>
      </c>
      <c r="T3" s="24">
        <f>G16</f>
        <v>1.9958643525609536E-6</v>
      </c>
      <c r="W3" s="25" t="s">
        <v>62</v>
      </c>
      <c r="X3" s="27">
        <f>O4</f>
        <v>-0.17552162178215158</v>
      </c>
      <c r="Y3" s="27">
        <f>O6</f>
        <v>0.19495479733190138</v>
      </c>
      <c r="Z3" s="28" t="s">
        <v>38</v>
      </c>
      <c r="AA3" s="28" t="s">
        <v>35</v>
      </c>
      <c r="AB3" s="28" t="s">
        <v>37</v>
      </c>
      <c r="AC3" s="28" t="s">
        <v>45</v>
      </c>
      <c r="AD3" s="28" t="s">
        <v>51</v>
      </c>
    </row>
    <row r="4" spans="1:30" ht="15.75" x14ac:dyDescent="0.25">
      <c r="A4" s="5">
        <v>1</v>
      </c>
      <c r="B4" s="7">
        <v>2011</v>
      </c>
      <c r="C4" s="12">
        <v>802</v>
      </c>
      <c r="D4" s="12">
        <v>104121383</v>
      </c>
      <c r="E4" s="12">
        <v>1785</v>
      </c>
      <c r="F4" s="12">
        <v>1898388400</v>
      </c>
      <c r="G4" s="14">
        <f t="shared" ref="G4:G16" si="0">C4/D4</f>
        <v>7.7025484765218685E-6</v>
      </c>
      <c r="H4" s="15">
        <f t="shared" ref="H4:H16" si="1">E4/F4</f>
        <v>9.4027123216724248E-7</v>
      </c>
      <c r="I4" s="18">
        <f t="shared" ref="I4:I16" si="2">G4/H4</f>
        <v>8.1918367945472195</v>
      </c>
      <c r="J4" s="6"/>
      <c r="M4" s="1" t="s">
        <v>32</v>
      </c>
      <c r="N4" s="1"/>
      <c r="O4" s="1">
        <f>(O3-N3)/N3</f>
        <v>-0.17552162178215158</v>
      </c>
      <c r="P4" s="1">
        <f t="shared" ref="P4:T4" si="3">(P3-O3)/O3</f>
        <v>0.54376432683168352</v>
      </c>
      <c r="Q4" s="1">
        <f t="shared" si="3"/>
        <v>-0.24360572454776447</v>
      </c>
      <c r="R4" s="1">
        <f t="shared" si="3"/>
        <v>0.51766126102334842</v>
      </c>
      <c r="S4" s="1">
        <f t="shared" si="3"/>
        <v>-0.76765648294563704</v>
      </c>
      <c r="T4" s="1">
        <f t="shared" si="3"/>
        <v>-0.23672213493669458</v>
      </c>
      <c r="W4" s="25" t="s">
        <v>63</v>
      </c>
      <c r="X4" s="27">
        <f>P4</f>
        <v>0.54376432683168352</v>
      </c>
      <c r="Y4" s="27">
        <f>P6</f>
        <v>-7.7169595244290373E-2</v>
      </c>
      <c r="Z4" s="28" t="s">
        <v>35</v>
      </c>
      <c r="AA4" s="28" t="s">
        <v>38</v>
      </c>
      <c r="AB4" s="28" t="s">
        <v>36</v>
      </c>
      <c r="AC4" s="28" t="s">
        <v>48</v>
      </c>
      <c r="AD4" s="28" t="s">
        <v>51</v>
      </c>
    </row>
    <row r="5" spans="1:30" ht="15.75" x14ac:dyDescent="0.25">
      <c r="A5" s="8">
        <v>2</v>
      </c>
      <c r="B5" s="7">
        <v>2012</v>
      </c>
      <c r="C5" s="12">
        <v>951</v>
      </c>
      <c r="D5" s="12">
        <v>110516536</v>
      </c>
      <c r="E5" s="12">
        <v>1439</v>
      </c>
      <c r="F5" s="12">
        <v>2048782200</v>
      </c>
      <c r="G5" s="14">
        <f t="shared" si="0"/>
        <v>8.6050471216361691E-6</v>
      </c>
      <c r="H5" s="15">
        <f t="shared" si="1"/>
        <v>7.0236846063969123E-7</v>
      </c>
      <c r="I5" s="18">
        <f t="shared" si="2"/>
        <v>12.251471419714676</v>
      </c>
      <c r="J5" s="6">
        <f t="shared" ref="J5:J16" si="4">(I5-I4)/I4</f>
        <v>0.49557074035821796</v>
      </c>
      <c r="M5" s="1" t="s">
        <v>15</v>
      </c>
      <c r="N5" s="24">
        <f>H4</f>
        <v>9.4027123216724248E-7</v>
      </c>
      <c r="O5" s="24">
        <f>H6</f>
        <v>1.1235816196714244E-6</v>
      </c>
      <c r="P5" s="24">
        <f>H8</f>
        <v>1.0368752808574564E-6</v>
      </c>
      <c r="Q5" s="24">
        <f>H10</f>
        <v>9.4946899509260638E-7</v>
      </c>
      <c r="R5" s="24">
        <f>H12</f>
        <v>1.3793190413807271E-6</v>
      </c>
      <c r="S5" s="24">
        <f>H14</f>
        <v>1.7493530392135905E-6</v>
      </c>
      <c r="T5" s="24">
        <f>H16</f>
        <v>1.5483739318689832E-6</v>
      </c>
      <c r="W5" s="25" t="s">
        <v>64</v>
      </c>
      <c r="X5" s="27">
        <f>Q4</f>
        <v>-0.24360572454776447</v>
      </c>
      <c r="Y5" s="27">
        <f>Q6</f>
        <v>-8.4297781400062277E-2</v>
      </c>
      <c r="Z5" s="28" t="s">
        <v>38</v>
      </c>
      <c r="AA5" s="28" t="s">
        <v>38</v>
      </c>
      <c r="AB5" s="28" t="s">
        <v>36</v>
      </c>
      <c r="AC5" s="28" t="s">
        <v>41</v>
      </c>
      <c r="AD5" s="28" t="s">
        <v>51</v>
      </c>
    </row>
    <row r="6" spans="1:30" ht="15.75" x14ac:dyDescent="0.25">
      <c r="A6" s="5">
        <v>3</v>
      </c>
      <c r="B6" s="7">
        <v>2013</v>
      </c>
      <c r="C6" s="12">
        <v>773</v>
      </c>
      <c r="D6" s="12">
        <v>121721076</v>
      </c>
      <c r="E6" s="12">
        <v>2482</v>
      </c>
      <c r="F6" s="12">
        <v>2209007300</v>
      </c>
      <c r="G6" s="14">
        <f t="shared" si="0"/>
        <v>6.3505846760671093E-6</v>
      </c>
      <c r="H6" s="15">
        <f t="shared" si="1"/>
        <v>1.1235816196714244E-6</v>
      </c>
      <c r="I6" s="18">
        <f t="shared" si="2"/>
        <v>5.6520902130138513</v>
      </c>
      <c r="J6" s="6">
        <f t="shared" si="4"/>
        <v>-0.53866029480192168</v>
      </c>
      <c r="M6" s="1" t="s">
        <v>32</v>
      </c>
      <c r="N6" s="1"/>
      <c r="O6" s="1">
        <f>(O5-N5)/N5</f>
        <v>0.19495479733190138</v>
      </c>
      <c r="P6" s="1">
        <f t="shared" ref="P6:T6" si="5">(P5-O5)/O5</f>
        <v>-7.7169595244290373E-2</v>
      </c>
      <c r="Q6" s="1">
        <f t="shared" si="5"/>
        <v>-8.4297781400062277E-2</v>
      </c>
      <c r="R6" s="1">
        <f t="shared" si="5"/>
        <v>0.45272678571899588</v>
      </c>
      <c r="S6" s="1">
        <f t="shared" si="5"/>
        <v>0.26827295696755671</v>
      </c>
      <c r="T6" s="1">
        <f t="shared" si="5"/>
        <v>-0.11488767723806971</v>
      </c>
      <c r="W6" s="25" t="s">
        <v>65</v>
      </c>
      <c r="X6" s="27">
        <f>R4</f>
        <v>0.51766126102334842</v>
      </c>
      <c r="Y6" s="27">
        <f>R6</f>
        <v>0.45272678571899588</v>
      </c>
      <c r="Z6" s="28" t="s">
        <v>35</v>
      </c>
      <c r="AA6" s="28" t="s">
        <v>35</v>
      </c>
      <c r="AB6" s="28" t="s">
        <v>36</v>
      </c>
      <c r="AC6" s="28" t="s">
        <v>43</v>
      </c>
      <c r="AD6" s="28" t="s">
        <v>52</v>
      </c>
    </row>
    <row r="7" spans="1:30" ht="15.75" x14ac:dyDescent="0.25">
      <c r="A7" s="8">
        <v>4</v>
      </c>
      <c r="B7" s="7">
        <v>2014</v>
      </c>
      <c r="C7" s="12">
        <v>885</v>
      </c>
      <c r="D7" s="12">
        <v>123675623</v>
      </c>
      <c r="E7" s="12">
        <v>2094</v>
      </c>
      <c r="F7" s="12">
        <v>2342292696</v>
      </c>
      <c r="G7" s="14">
        <f t="shared" si="0"/>
        <v>7.1558159848525689E-6</v>
      </c>
      <c r="H7" s="15">
        <f t="shared" si="1"/>
        <v>8.9399587147071049E-7</v>
      </c>
      <c r="I7" s="18">
        <f t="shared" si="2"/>
        <v>8.0043054036486243</v>
      </c>
      <c r="J7" s="6">
        <f t="shared" si="4"/>
        <v>0.41616731191211942</v>
      </c>
      <c r="M7" s="1" t="s">
        <v>61</v>
      </c>
      <c r="N7" s="1"/>
      <c r="O7" s="1">
        <f>(O4/O3)-(O6/O5)</f>
        <v>-201150.56942331704</v>
      </c>
      <c r="P7" s="1">
        <f t="shared" ref="P7:T7" si="6">(P4/P3)-(P6/P5)</f>
        <v>129889.7617598011</v>
      </c>
      <c r="Q7" s="1">
        <f t="shared" si="6"/>
        <v>55933.43920924484</v>
      </c>
      <c r="R7" s="1">
        <f t="shared" si="6"/>
        <v>-282228.02340745099</v>
      </c>
      <c r="S7" s="1">
        <f t="shared" si="6"/>
        <v>-446930.18819617032</v>
      </c>
      <c r="T7" s="1">
        <f t="shared" si="6"/>
        <v>-44407.402025655232</v>
      </c>
      <c r="W7" s="29" t="s">
        <v>66</v>
      </c>
      <c r="X7" s="30">
        <f>S4</f>
        <v>-0.76765648294563704</v>
      </c>
      <c r="Y7" s="30">
        <f>S6</f>
        <v>0.26827295696755671</v>
      </c>
      <c r="Z7" s="31" t="s">
        <v>38</v>
      </c>
      <c r="AA7" s="31" t="s">
        <v>35</v>
      </c>
      <c r="AB7" s="31" t="s">
        <v>37</v>
      </c>
      <c r="AC7" s="31" t="s">
        <v>45</v>
      </c>
      <c r="AD7" s="31" t="s">
        <v>51</v>
      </c>
    </row>
    <row r="8" spans="1:30" ht="15.75" x14ac:dyDescent="0.25">
      <c r="A8" s="5">
        <v>5</v>
      </c>
      <c r="B8" s="7">
        <v>2015</v>
      </c>
      <c r="C8" s="12">
        <v>1136</v>
      </c>
      <c r="D8" s="12">
        <v>115873365</v>
      </c>
      <c r="E8" s="12">
        <v>2366</v>
      </c>
      <c r="F8" s="12">
        <v>2281855922</v>
      </c>
      <c r="G8" s="14">
        <f t="shared" si="0"/>
        <v>9.8038060774363456E-6</v>
      </c>
      <c r="H8" s="15">
        <f t="shared" si="1"/>
        <v>1.0368752808574564E-6</v>
      </c>
      <c r="I8" s="18">
        <f t="shared" si="2"/>
        <v>9.4551449517910875</v>
      </c>
      <c r="J8" s="6">
        <f t="shared" si="4"/>
        <v>0.18125739523645901</v>
      </c>
      <c r="W8" s="29" t="s">
        <v>67</v>
      </c>
      <c r="X8" s="30">
        <f>T4</f>
        <v>-0.23672213493669458</v>
      </c>
      <c r="Y8" s="30">
        <f>T6</f>
        <v>-0.11488767723806971</v>
      </c>
      <c r="Z8" s="31" t="s">
        <v>38</v>
      </c>
      <c r="AA8" s="31" t="s">
        <v>38</v>
      </c>
      <c r="AB8" s="31" t="s">
        <v>36</v>
      </c>
      <c r="AC8" s="31" t="s">
        <v>41</v>
      </c>
      <c r="AD8" s="31" t="s">
        <v>51</v>
      </c>
    </row>
    <row r="9" spans="1:30" ht="15.75" x14ac:dyDescent="0.25">
      <c r="A9" s="8">
        <v>6</v>
      </c>
      <c r="B9" s="7">
        <v>2016</v>
      </c>
      <c r="C9" s="12">
        <v>525</v>
      </c>
      <c r="D9" s="12">
        <v>115594784</v>
      </c>
      <c r="E9" s="12">
        <v>2424</v>
      </c>
      <c r="F9" s="12">
        <v>2118980582</v>
      </c>
      <c r="G9" s="14">
        <f t="shared" si="0"/>
        <v>4.5417274191195338E-6</v>
      </c>
      <c r="H9" s="15">
        <f t="shared" si="1"/>
        <v>1.1439463016277892E-6</v>
      </c>
      <c r="I9" s="18">
        <f t="shared" si="2"/>
        <v>3.970227809344582</v>
      </c>
      <c r="J9" s="6">
        <f t="shared" si="4"/>
        <v>-0.5800986838818899</v>
      </c>
    </row>
    <row r="10" spans="1:30" ht="15.75" x14ac:dyDescent="0.25">
      <c r="A10" s="5">
        <v>7</v>
      </c>
      <c r="B10" s="7">
        <v>2017</v>
      </c>
      <c r="C10" s="12">
        <v>964</v>
      </c>
      <c r="D10" s="12">
        <v>129997227</v>
      </c>
      <c r="E10" s="12">
        <v>2157</v>
      </c>
      <c r="F10" s="12">
        <v>2271796142</v>
      </c>
      <c r="G10" s="14">
        <f t="shared" si="0"/>
        <v>7.4155427946166878E-6</v>
      </c>
      <c r="H10" s="15">
        <f t="shared" si="1"/>
        <v>9.4946899509260638E-7</v>
      </c>
      <c r="I10" s="18">
        <f t="shared" si="2"/>
        <v>7.8102000517598933</v>
      </c>
      <c r="J10" s="6">
        <f t="shared" si="4"/>
        <v>0.96719191613572075</v>
      </c>
    </row>
    <row r="11" spans="1:30" ht="15.75" x14ac:dyDescent="0.25">
      <c r="A11" s="8">
        <v>8</v>
      </c>
      <c r="B11" s="7">
        <v>2018</v>
      </c>
      <c r="C11" s="12">
        <v>1336</v>
      </c>
      <c r="D11" s="12">
        <v>120289288</v>
      </c>
      <c r="E11" s="12">
        <v>2593</v>
      </c>
      <c r="F11" s="12">
        <v>2494230195</v>
      </c>
      <c r="G11" s="14">
        <f t="shared" si="0"/>
        <v>1.1106558382821253E-5</v>
      </c>
      <c r="H11" s="15">
        <f t="shared" si="1"/>
        <v>1.0395993141282616E-6</v>
      </c>
      <c r="I11" s="18">
        <f t="shared" si="2"/>
        <v>10.683499144220262</v>
      </c>
      <c r="J11" s="6">
        <f t="shared" si="4"/>
        <v>0.36789058838677513</v>
      </c>
    </row>
    <row r="12" spans="1:30" ht="15.75" x14ac:dyDescent="0.25">
      <c r="A12" s="5">
        <v>9</v>
      </c>
      <c r="B12" s="7">
        <v>2019</v>
      </c>
      <c r="C12" s="12">
        <v>1198</v>
      </c>
      <c r="D12" s="12">
        <v>106448372</v>
      </c>
      <c r="E12" s="12">
        <v>3446</v>
      </c>
      <c r="F12" s="12">
        <v>2498334248</v>
      </c>
      <c r="G12" s="14">
        <f t="shared" si="0"/>
        <v>1.1254282028850568E-5</v>
      </c>
      <c r="H12" s="15">
        <f t="shared" si="1"/>
        <v>1.3793190413807271E-6</v>
      </c>
      <c r="I12" s="18">
        <f t="shared" si="2"/>
        <v>8.1593030265026982</v>
      </c>
      <c r="J12" s="6">
        <f t="shared" si="4"/>
        <v>-0.23627054054505592</v>
      </c>
    </row>
    <row r="13" spans="1:30" ht="15.75" x14ac:dyDescent="0.25">
      <c r="A13" s="8">
        <v>10</v>
      </c>
      <c r="B13" s="7">
        <v>2020</v>
      </c>
      <c r="C13" s="12">
        <v>1874</v>
      </c>
      <c r="D13" s="12">
        <v>124485431</v>
      </c>
      <c r="E13" s="12">
        <v>3290</v>
      </c>
      <c r="F13" s="12">
        <v>2588402392</v>
      </c>
      <c r="G13" s="14">
        <f t="shared" si="0"/>
        <v>1.5053970452172833E-5</v>
      </c>
      <c r="H13" s="15">
        <f t="shared" si="1"/>
        <v>1.2710543036772159E-6</v>
      </c>
      <c r="I13" s="18">
        <f t="shared" si="2"/>
        <v>11.843687880699539</v>
      </c>
      <c r="J13" s="6">
        <f t="shared" si="4"/>
        <v>0.45155632070893553</v>
      </c>
    </row>
    <row r="14" spans="1:30" ht="15.75" x14ac:dyDescent="0.25">
      <c r="A14" s="5">
        <v>11</v>
      </c>
      <c r="B14" s="7">
        <v>2021</v>
      </c>
      <c r="C14" s="12">
        <v>396</v>
      </c>
      <c r="D14" s="12">
        <v>151442173</v>
      </c>
      <c r="E14" s="12">
        <v>5881</v>
      </c>
      <c r="F14" s="12">
        <v>3361814264</v>
      </c>
      <c r="G14" s="14">
        <f t="shared" si="0"/>
        <v>2.6148594685048529E-6</v>
      </c>
      <c r="H14" s="15">
        <f t="shared" si="1"/>
        <v>1.7493530392135905E-6</v>
      </c>
      <c r="I14" s="18">
        <f t="shared" si="2"/>
        <v>1.4947580104701705</v>
      </c>
      <c r="J14" s="6">
        <f t="shared" si="4"/>
        <v>-0.87379285696087738</v>
      </c>
    </row>
    <row r="15" spans="1:30" ht="15.75" x14ac:dyDescent="0.25">
      <c r="A15" s="8">
        <v>12</v>
      </c>
      <c r="B15" s="7">
        <v>2022</v>
      </c>
      <c r="C15" s="12">
        <v>291</v>
      </c>
      <c r="D15" s="12">
        <v>153837091</v>
      </c>
      <c r="E15" s="12">
        <v>7963</v>
      </c>
      <c r="F15" s="12">
        <v>3593601450</v>
      </c>
      <c r="G15" s="14">
        <f t="shared" si="0"/>
        <v>1.8916114319920415E-6</v>
      </c>
      <c r="H15" s="15">
        <f t="shared" si="1"/>
        <v>2.2158828993126104E-6</v>
      </c>
      <c r="I15" s="18">
        <f t="shared" si="2"/>
        <v>0.85366037735064371</v>
      </c>
      <c r="J15" s="6">
        <f t="shared" si="4"/>
        <v>-0.42889727208611644</v>
      </c>
    </row>
    <row r="16" spans="1:30" ht="15.75" x14ac:dyDescent="0.25">
      <c r="A16" s="5">
        <v>13</v>
      </c>
      <c r="B16" s="9">
        <v>2023</v>
      </c>
      <c r="C16" s="13">
        <v>295</v>
      </c>
      <c r="D16" s="12">
        <v>147805636</v>
      </c>
      <c r="E16" s="13">
        <v>5247</v>
      </c>
      <c r="F16" s="13">
        <v>3388716312</v>
      </c>
      <c r="G16" s="14">
        <f t="shared" si="0"/>
        <v>1.9958643525609536E-6</v>
      </c>
      <c r="H16" s="15">
        <f t="shared" si="1"/>
        <v>1.5483739318689832E-6</v>
      </c>
      <c r="I16" s="18">
        <f t="shared" si="2"/>
        <v>1.289006687261792</v>
      </c>
      <c r="J16" s="6">
        <f t="shared" si="4"/>
        <v>0.50997600622188466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HS 33019090</vt:lpstr>
      <vt:lpstr>Jerman</vt:lpstr>
      <vt:lpstr>Francis</vt:lpstr>
      <vt:lpstr>Bulgaria</vt:lpstr>
      <vt:lpstr>Indonesia</vt:lpstr>
      <vt:lpstr>USA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2024-12-10T05:45:49Z</dcterms:created>
  <dcterms:modified xsi:type="dcterms:W3CDTF">2025-02-02T14:34:53Z</dcterms:modified>
</cp:coreProperties>
</file>